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/>
  <bookViews>
    <workbookView xWindow="0" yWindow="0" windowWidth="15270" windowHeight="12615"/>
  </bookViews>
  <sheets>
    <sheet name="提出するシートについて" sheetId="1" r:id="rId1"/>
    <sheet name="記入例" sheetId="2" r:id="rId2"/>
    <sheet name="照明" sheetId="4" r:id="rId3"/>
    <sheet name="空調（電気）" sheetId="5" r:id="rId4"/>
    <sheet name="空調（GHP)" sheetId="6" r:id="rId5"/>
    <sheet name="係数" sheetId="16" state="hidden" r:id="rId6"/>
    <sheet name="負荷率" sheetId="17" state="hidden" r:id="rId7"/>
  </sheets>
  <definedNames>
    <definedName name="rangeIE2">#REF!</definedName>
    <definedName name="rangeIE3">#REF!</definedName>
    <definedName name="係数">係数!$D$12:$H$43</definedName>
    <definedName name="rangeIE4">#REF!</definedName>
    <definedName name="rangeIE1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<sst xmlns="http://schemas.openxmlformats.org/spreadsheetml/2006/main" xmlns:r="http://schemas.openxmlformats.org/officeDocument/2006/relationships" count="339" uniqueCount="339">
  <si>
    <r>
      <t>年間使用時間(d</t>
    </r>
    <r>
      <rPr>
        <vertAlign val="subscript"/>
        <sz val="11"/>
        <color theme="1"/>
        <rFont val="游ゴシック"/>
      </rPr>
      <t>2</t>
    </r>
    <r>
      <rPr>
        <sz val="11"/>
        <color theme="1"/>
        <rFont val="游ゴシック"/>
      </rPr>
      <t>)</t>
    </r>
  </si>
  <si>
    <t>機種100</t>
  </si>
  <si>
    <t>●仕様書（例）</t>
  </si>
  <si>
    <t>特性表</t>
  </si>
  <si>
    <t>更新前</t>
  </si>
  <si>
    <t>時間／日</t>
  </si>
  <si>
    <r>
      <t>年</t>
    </r>
    <r>
      <rPr>
        <sz val="10"/>
        <color theme="1"/>
        <rFont val="游ゴシック"/>
      </rPr>
      <t>間使用時間(d</t>
    </r>
    <r>
      <rPr>
        <vertAlign val="subscript"/>
        <sz val="10"/>
        <color theme="1"/>
        <rFont val="游ゴシック"/>
      </rPr>
      <t>2</t>
    </r>
    <r>
      <rPr>
        <sz val="10"/>
        <color theme="1"/>
        <rFont val="游ゴシック"/>
      </rPr>
      <t>)</t>
    </r>
  </si>
  <si>
    <t>0.134A</t>
  </si>
  <si>
    <t>電気</t>
  </si>
  <si>
    <t>台</t>
  </si>
  <si>
    <t>LED23630</t>
  </si>
  <si>
    <t>機種74</t>
  </si>
  <si>
    <t>入力電流</t>
  </si>
  <si>
    <r>
      <rPr>
        <sz val="11"/>
        <color theme="1"/>
        <rFont val="游ゴシック"/>
      </rPr>
      <t>暖房時定格消費電力（a'</t>
    </r>
    <r>
      <rPr>
        <vertAlign val="subscript"/>
        <sz val="11"/>
        <color theme="1"/>
        <rFont val="游ゴシック"/>
      </rPr>
      <t>2</t>
    </r>
    <r>
      <rPr>
        <sz val="11"/>
        <color theme="1"/>
        <rFont val="游ゴシック"/>
      </rPr>
      <t>）</t>
    </r>
  </si>
  <si>
    <t>機種57</t>
  </si>
  <si>
    <t>機種84</t>
  </si>
  <si>
    <t>項目</t>
  </si>
  <si>
    <t>※本エクセルファイルは、申請書類の一つです。</t>
  </si>
  <si>
    <t>炭素換算</t>
  </si>
  <si>
    <t>発熱量単位</t>
  </si>
  <si>
    <t>※シートの削除、入力セル以外の記載の改変等をしないでください。</t>
  </si>
  <si>
    <t>照明の更新</t>
  </si>
  <si>
    <t>数量(n)</t>
  </si>
  <si>
    <t>更新後</t>
  </si>
  <si>
    <t>機種8</t>
  </si>
  <si>
    <t>削減効果</t>
  </si>
  <si>
    <t>機種23</t>
  </si>
  <si>
    <t>電力削減量（E-E’）</t>
  </si>
  <si>
    <t>年間使用日数(d)</t>
  </si>
  <si>
    <t>機種39</t>
  </si>
  <si>
    <t>メーカー・型番</t>
  </si>
  <si>
    <t>CO2削減量（C-C’）</t>
  </si>
  <si>
    <t>0.266A</t>
  </si>
  <si>
    <t>機種11</t>
  </si>
  <si>
    <t>消費電力（a）</t>
  </si>
  <si>
    <t>単価</t>
  </si>
  <si>
    <t>日使用時間
(t)</t>
  </si>
  <si>
    <t>年間使用
日数(d)</t>
  </si>
  <si>
    <t>KKT08328</t>
  </si>
  <si>
    <t>年間定格消費ガス量（F’）</t>
  </si>
  <si>
    <t>人感センサ等</t>
  </si>
  <si>
    <t>ガス種類</t>
  </si>
  <si>
    <t>使用率(r1)</t>
  </si>
  <si>
    <t>定格冷房能力</t>
  </si>
  <si>
    <r>
      <t>定格消費ガス量('b</t>
    </r>
    <r>
      <rPr>
        <vertAlign val="subscript"/>
        <sz val="11"/>
        <color theme="1"/>
        <rFont val="游ゴシック"/>
      </rPr>
      <t>2</t>
    </r>
    <r>
      <rPr>
        <sz val="11"/>
        <color theme="1"/>
        <rFont val="游ゴシック"/>
      </rPr>
      <t>)</t>
    </r>
  </si>
  <si>
    <t>年間使用
時間(b)</t>
  </si>
  <si>
    <t>液化天然ガス（LＮG）</t>
  </si>
  <si>
    <t>年間消費
電力量(E)</t>
  </si>
  <si>
    <t>石油アスファルト</t>
  </si>
  <si>
    <t>使用率(r2)</t>
  </si>
  <si>
    <t>機種22</t>
  </si>
  <si>
    <t>単位</t>
  </si>
  <si>
    <t>CO2排出量
(C)</t>
  </si>
  <si>
    <t>品名</t>
  </si>
  <si>
    <t>機種83</t>
  </si>
  <si>
    <t>入力例</t>
  </si>
  <si>
    <t>消費電力（a'）</t>
  </si>
  <si>
    <t>数量(n')</t>
  </si>
  <si>
    <t>％</t>
  </si>
  <si>
    <t>kW/台</t>
  </si>
  <si>
    <t>定格電圧</t>
  </si>
  <si>
    <t>年間使用
時間(b')</t>
  </si>
  <si>
    <t>年間消費
電力量(E')</t>
  </si>
  <si>
    <t>CO2排出量(C')</t>
  </si>
  <si>
    <t>灯油</t>
  </si>
  <si>
    <t>転炉ガス</t>
  </si>
  <si>
    <t>W/台</t>
  </si>
  <si>
    <r>
      <rPr>
        <sz val="11"/>
        <color theme="1"/>
        <rFont val="游ゴシック"/>
      </rPr>
      <t>年間使用時間(d'</t>
    </r>
    <r>
      <rPr>
        <vertAlign val="subscript"/>
        <sz val="11"/>
        <color theme="1"/>
        <rFont val="游ゴシック"/>
      </rPr>
      <t>1</t>
    </r>
    <r>
      <rPr>
        <sz val="11"/>
        <color theme="1"/>
        <rFont val="游ゴシック"/>
      </rPr>
      <t>)</t>
    </r>
  </si>
  <si>
    <t>LED23630　（LED40形ベースライト）</t>
  </si>
  <si>
    <t>日／年</t>
  </si>
  <si>
    <t>時間／年</t>
  </si>
  <si>
    <t>定格消費電力</t>
  </si>
  <si>
    <t>機種14</t>
  </si>
  <si>
    <t>機種93</t>
  </si>
  <si>
    <t>機種3</t>
  </si>
  <si>
    <t>最大暖房低温</t>
  </si>
  <si>
    <t>kWh/年</t>
  </si>
  <si>
    <t>tCO2/年</t>
  </si>
  <si>
    <t>○</t>
  </si>
  <si>
    <t>100V</t>
  </si>
  <si>
    <t>事務所</t>
  </si>
  <si>
    <t>200V</t>
  </si>
  <si>
    <t>242V</t>
  </si>
  <si>
    <t>0.112A</t>
  </si>
  <si>
    <t>26.3W</t>
  </si>
  <si>
    <t>空調（電気）の更新</t>
  </si>
  <si>
    <t>負荷率</t>
  </si>
  <si>
    <r>
      <rPr>
        <sz val="11"/>
        <color theme="1"/>
        <rFont val="游ゴシック"/>
      </rPr>
      <t>冷房時(R</t>
    </r>
    <r>
      <rPr>
        <vertAlign val="subscript"/>
        <sz val="11"/>
        <color theme="1"/>
        <rFont val="游ゴシック"/>
      </rPr>
      <t>1)</t>
    </r>
  </si>
  <si>
    <r>
      <rPr>
        <sz val="11"/>
        <color theme="1"/>
        <rFont val="游ゴシック"/>
      </rPr>
      <t>暖房時(R</t>
    </r>
    <r>
      <rPr>
        <vertAlign val="subscript"/>
        <sz val="11"/>
        <color theme="1"/>
        <rFont val="游ゴシック"/>
      </rPr>
      <t>2)</t>
    </r>
  </si>
  <si>
    <t>冷房</t>
  </si>
  <si>
    <t>暖房</t>
  </si>
  <si>
    <t>年間</t>
  </si>
  <si>
    <t>メーカー・
型番</t>
  </si>
  <si>
    <t>導入年度
（西暦）</t>
  </si>
  <si>
    <t>台数(n)</t>
  </si>
  <si>
    <t>定格能力</t>
  </si>
  <si>
    <r>
      <rPr>
        <sz val="11"/>
        <color theme="1"/>
        <rFont val="游ゴシック"/>
      </rPr>
      <t>定格消費電力（a</t>
    </r>
    <r>
      <rPr>
        <vertAlign val="subscript"/>
        <sz val="11"/>
        <color theme="1"/>
        <rFont val="游ゴシック"/>
      </rPr>
      <t>1</t>
    </r>
    <r>
      <rPr>
        <sz val="11"/>
        <color theme="1"/>
        <rFont val="游ゴシック"/>
      </rPr>
      <t>）</t>
    </r>
  </si>
  <si>
    <t>機種2</t>
  </si>
  <si>
    <t>日使用時間(t)</t>
  </si>
  <si>
    <r>
      <rPr>
        <sz val="11"/>
        <color theme="1"/>
        <rFont val="游ゴシック"/>
      </rPr>
      <t>年間使用時間(d</t>
    </r>
    <r>
      <rPr>
        <vertAlign val="subscript"/>
        <sz val="11"/>
        <color theme="1"/>
        <rFont val="游ゴシック"/>
      </rPr>
      <t>1</t>
    </r>
    <r>
      <rPr>
        <sz val="11"/>
        <color theme="1"/>
        <rFont val="游ゴシック"/>
      </rPr>
      <t>)</t>
    </r>
  </si>
  <si>
    <t>消費電力</t>
  </si>
  <si>
    <t>燃料種類</t>
  </si>
  <si>
    <r>
      <rPr>
        <sz val="11"/>
        <color theme="1"/>
        <rFont val="游ゴシック"/>
      </rPr>
      <t>定格消費電力（a</t>
    </r>
    <r>
      <rPr>
        <vertAlign val="subscript"/>
        <sz val="11"/>
        <color theme="1"/>
        <rFont val="游ゴシック"/>
      </rPr>
      <t>2</t>
    </r>
    <r>
      <rPr>
        <sz val="11"/>
        <color theme="1"/>
        <rFont val="游ゴシック"/>
      </rPr>
      <t>）</t>
    </r>
  </si>
  <si>
    <t>機種85</t>
  </si>
  <si>
    <t>(㎥/(kW・h))</t>
  </si>
  <si>
    <r>
      <rPr>
        <sz val="11"/>
        <color theme="1"/>
        <rFont val="游ゴシック"/>
      </rPr>
      <t>年間使用時間(d</t>
    </r>
    <r>
      <rPr>
        <vertAlign val="subscript"/>
        <sz val="11"/>
        <color theme="1"/>
        <rFont val="游ゴシック"/>
      </rPr>
      <t>2</t>
    </r>
    <r>
      <rPr>
        <sz val="11"/>
        <color theme="1"/>
        <rFont val="游ゴシック"/>
      </rPr>
      <t>)</t>
    </r>
  </si>
  <si>
    <t>ガス消費量</t>
  </si>
  <si>
    <t>老朽化消費電力倍率(p) (2%/年）</t>
  </si>
  <si>
    <r>
      <rPr>
        <sz val="11"/>
        <color theme="1"/>
        <rFont val="游ゴシック"/>
      </rPr>
      <t>CO2排出量(C</t>
    </r>
    <r>
      <rPr>
        <vertAlign val="subscript"/>
        <sz val="11"/>
        <color theme="1"/>
        <rFont val="游ゴシック"/>
      </rPr>
      <t>1</t>
    </r>
    <r>
      <rPr>
        <sz val="11"/>
        <color theme="1"/>
        <rFont val="游ゴシック"/>
      </rPr>
      <t>)</t>
    </r>
  </si>
  <si>
    <t>台数(n')</t>
  </si>
  <si>
    <t>冷房定格能力</t>
  </si>
  <si>
    <t>機種90</t>
  </si>
  <si>
    <r>
      <rPr>
        <sz val="11"/>
        <color theme="1"/>
        <rFont val="游ゴシック"/>
      </rPr>
      <t>年間冷房時間(d'</t>
    </r>
    <r>
      <rPr>
        <vertAlign val="subscript"/>
        <sz val="11"/>
        <color theme="1"/>
        <rFont val="游ゴシック"/>
      </rPr>
      <t>1</t>
    </r>
    <r>
      <rPr>
        <sz val="11"/>
        <color theme="1"/>
        <rFont val="游ゴシック"/>
      </rPr>
      <t>)</t>
    </r>
  </si>
  <si>
    <t>機種47</t>
  </si>
  <si>
    <t>暖房定格能力</t>
  </si>
  <si>
    <r>
      <rPr>
        <sz val="11"/>
        <color theme="1"/>
        <rFont val="游ゴシック"/>
      </rPr>
      <t>年間暖房時間(d'</t>
    </r>
    <r>
      <rPr>
        <vertAlign val="subscript"/>
        <sz val="11"/>
        <color theme="1"/>
        <rFont val="游ゴシック"/>
      </rPr>
      <t>2</t>
    </r>
    <r>
      <rPr>
        <sz val="11"/>
        <color theme="1"/>
        <rFont val="游ゴシック"/>
      </rPr>
      <t>)</t>
    </r>
  </si>
  <si>
    <t>選択ガス</t>
  </si>
  <si>
    <r>
      <rPr>
        <sz val="11"/>
        <color theme="1"/>
        <rFont val="游ゴシック"/>
      </rPr>
      <t>年間電力消費量(E')</t>
    </r>
  </si>
  <si>
    <t>機種26</t>
  </si>
  <si>
    <r>
      <rPr>
        <sz val="11"/>
        <color theme="1"/>
        <rFont val="游ゴシック"/>
      </rPr>
      <t>CO2排出量(C'</t>
    </r>
    <r>
      <rPr>
        <vertAlign val="subscript"/>
        <sz val="11"/>
        <color theme="1"/>
        <rFont val="游ゴシック"/>
      </rPr>
      <t>2</t>
    </r>
    <r>
      <rPr>
        <sz val="11"/>
        <color theme="1"/>
        <rFont val="游ゴシック"/>
      </rPr>
      <t>)</t>
    </r>
  </si>
  <si>
    <t>原料炭</t>
  </si>
  <si>
    <t>kW</t>
  </si>
  <si>
    <t>AAA280BB</t>
  </si>
  <si>
    <t>CCC280DD</t>
  </si>
  <si>
    <t>体積換算K(㎥/(kW・h))</t>
  </si>
  <si>
    <t>機種名</t>
  </si>
  <si>
    <r>
      <t>C</t>
    </r>
    <r>
      <rPr>
        <sz val="10"/>
        <color theme="1"/>
        <rFont val="游ゴシック"/>
      </rPr>
      <t>O2排出量(C</t>
    </r>
    <r>
      <rPr>
        <vertAlign val="subscript"/>
        <sz val="10"/>
        <color theme="1"/>
        <rFont val="游ゴシック"/>
      </rPr>
      <t>1</t>
    </r>
    <r>
      <rPr>
        <sz val="10"/>
        <color theme="1"/>
        <rFont val="游ゴシック"/>
      </rPr>
      <t>)</t>
    </r>
  </si>
  <si>
    <t>電源</t>
  </si>
  <si>
    <t>三相　200V　50/60Hz</t>
  </si>
  <si>
    <t>定格冷房消費電力</t>
  </si>
  <si>
    <t>定格暖房能力</t>
  </si>
  <si>
    <t>機種86</t>
  </si>
  <si>
    <t>定格暖房消費電力</t>
  </si>
  <si>
    <t>最大暖房低温能力</t>
  </si>
  <si>
    <t>最大暖房低温消費電力</t>
  </si>
  <si>
    <t>機種46</t>
  </si>
  <si>
    <t>石炭コークス</t>
  </si>
  <si>
    <t>空調（GHP）の更新</t>
  </si>
  <si>
    <t>液化石油ガス（LPG）</t>
  </si>
  <si>
    <t>機種32</t>
  </si>
  <si>
    <t>LP</t>
  </si>
  <si>
    <r>
      <rPr>
        <sz val="11"/>
        <color theme="1"/>
        <rFont val="游ゴシック"/>
      </rPr>
      <t>定格消費ガス量(b</t>
    </r>
    <r>
      <rPr>
        <vertAlign val="subscript"/>
        <sz val="11"/>
        <color theme="1"/>
        <rFont val="游ゴシック"/>
      </rPr>
      <t>1</t>
    </r>
    <r>
      <rPr>
        <sz val="11"/>
        <color theme="1"/>
        <rFont val="游ゴシック"/>
      </rPr>
      <t>)</t>
    </r>
  </si>
  <si>
    <t>機種75</t>
  </si>
  <si>
    <r>
      <rPr>
        <sz val="11"/>
        <color theme="1"/>
        <rFont val="游ゴシック"/>
      </rPr>
      <t>時定格消費電力（a</t>
    </r>
    <r>
      <rPr>
        <vertAlign val="subscript"/>
        <sz val="11"/>
        <color theme="1"/>
        <rFont val="游ゴシック"/>
      </rPr>
      <t>2</t>
    </r>
    <r>
      <rPr>
        <sz val="11"/>
        <color theme="1"/>
        <rFont val="游ゴシック"/>
      </rPr>
      <t>）</t>
    </r>
  </si>
  <si>
    <r>
      <rPr>
        <sz val="11"/>
        <color theme="1"/>
        <rFont val="游ゴシック"/>
      </rPr>
      <t>定格消費ガス量(b</t>
    </r>
    <r>
      <rPr>
        <vertAlign val="subscript"/>
        <sz val="11"/>
        <color theme="1"/>
        <rFont val="游ゴシック"/>
      </rPr>
      <t>2</t>
    </r>
    <r>
      <rPr>
        <sz val="11"/>
        <color theme="1"/>
        <rFont val="游ゴシック"/>
      </rPr>
      <t>)</t>
    </r>
  </si>
  <si>
    <t>年間定格消費ガス量（F）</t>
  </si>
  <si>
    <r>
      <rPr>
        <sz val="11"/>
        <color theme="1"/>
        <rFont val="游ゴシック"/>
      </rPr>
      <t>定格消費電力（a'</t>
    </r>
    <r>
      <rPr>
        <vertAlign val="subscript"/>
        <sz val="11"/>
        <color theme="1"/>
        <rFont val="游ゴシック"/>
      </rPr>
      <t>1</t>
    </r>
    <r>
      <rPr>
        <sz val="11"/>
        <color theme="1"/>
        <rFont val="游ゴシック"/>
      </rPr>
      <t>）</t>
    </r>
  </si>
  <si>
    <r>
      <rPr>
        <sz val="11"/>
        <color theme="1"/>
        <rFont val="游ゴシック"/>
      </rPr>
      <t>定格消費ガス量(b'</t>
    </r>
    <r>
      <rPr>
        <vertAlign val="subscript"/>
        <sz val="11"/>
        <color theme="1"/>
        <rFont val="游ゴシック"/>
      </rPr>
      <t>1</t>
    </r>
    <r>
      <rPr>
        <sz val="11"/>
        <color theme="1"/>
        <rFont val="游ゴシック"/>
      </rPr>
      <t>)</t>
    </r>
  </si>
  <si>
    <t>GGGG224H</t>
  </si>
  <si>
    <t>燃料削減量(F-F')</t>
  </si>
  <si>
    <t>㎥/年</t>
  </si>
  <si>
    <t>EEEE224F</t>
  </si>
  <si>
    <t>GGG224H</t>
  </si>
  <si>
    <t>三相（単層）　200V　50/60Hz</t>
  </si>
  <si>
    <t>定格冷房</t>
  </si>
  <si>
    <t>能力</t>
  </si>
  <si>
    <t>燃料消費量</t>
  </si>
  <si>
    <t>中間冷房</t>
  </si>
  <si>
    <t>定格暖房</t>
  </si>
  <si>
    <t>中間暖房</t>
  </si>
  <si>
    <r>
      <t>年</t>
    </r>
    <r>
      <rPr>
        <sz val="10"/>
        <color theme="1"/>
        <rFont val="游ゴシック"/>
      </rPr>
      <t>間使用時間(d</t>
    </r>
    <r>
      <rPr>
        <vertAlign val="subscript"/>
        <sz val="10"/>
        <color theme="1"/>
        <rFont val="游ゴシック"/>
      </rPr>
      <t>1</t>
    </r>
    <r>
      <rPr>
        <sz val="10"/>
        <color theme="1"/>
        <rFont val="游ゴシック"/>
      </rPr>
      <t>)</t>
    </r>
  </si>
  <si>
    <t>石油系炭化水素ガス</t>
  </si>
  <si>
    <t>機種51</t>
  </si>
  <si>
    <t>11月</t>
  </si>
  <si>
    <t>4月</t>
  </si>
  <si>
    <t>単位発熱量</t>
  </si>
  <si>
    <t>機種99</t>
  </si>
  <si>
    <t>機種78</t>
  </si>
  <si>
    <t>機種60</t>
  </si>
  <si>
    <t>機種4</t>
  </si>
  <si>
    <t>機種42</t>
  </si>
  <si>
    <t>機種63</t>
  </si>
  <si>
    <t>MJ</t>
  </si>
  <si>
    <t>機種25</t>
  </si>
  <si>
    <t>kl/年</t>
  </si>
  <si>
    <t>年間電力消費量(E)</t>
  </si>
  <si>
    <t>kWh</t>
  </si>
  <si>
    <t>用途</t>
  </si>
  <si>
    <t>機種10</t>
  </si>
  <si>
    <t>CO2排出係数</t>
  </si>
  <si>
    <t>機種5</t>
  </si>
  <si>
    <t>㎥</t>
  </si>
  <si>
    <t>機種95</t>
  </si>
  <si>
    <t>機種別内訳</t>
  </si>
  <si>
    <t>機種6</t>
  </si>
  <si>
    <t>機種61</t>
  </si>
  <si>
    <t>1月</t>
  </si>
  <si>
    <t>冷水</t>
  </si>
  <si>
    <t>機種56</t>
  </si>
  <si>
    <t>CO2排出量</t>
  </si>
  <si>
    <t>都市ガス</t>
  </si>
  <si>
    <t>機種34</t>
  </si>
  <si>
    <t>L</t>
  </si>
  <si>
    <t>機種38</t>
  </si>
  <si>
    <t>kg</t>
  </si>
  <si>
    <t>削減量</t>
  </si>
  <si>
    <t>機種70</t>
  </si>
  <si>
    <t>合計</t>
  </si>
  <si>
    <t>5月</t>
  </si>
  <si>
    <t>6月</t>
  </si>
  <si>
    <r>
      <t>定</t>
    </r>
    <r>
      <rPr>
        <sz val="10"/>
        <color theme="1"/>
        <rFont val="游ゴシック"/>
      </rPr>
      <t>格消費ガス量('b</t>
    </r>
    <r>
      <rPr>
        <vertAlign val="subscript"/>
        <sz val="10"/>
        <color theme="1"/>
        <rFont val="游ゴシック"/>
      </rPr>
      <t>2</t>
    </r>
    <r>
      <rPr>
        <sz val="10"/>
        <color theme="1"/>
        <rFont val="游ゴシック"/>
      </rPr>
      <t>)</t>
    </r>
  </si>
  <si>
    <t>7月</t>
  </si>
  <si>
    <t>8月</t>
  </si>
  <si>
    <t>9月</t>
  </si>
  <si>
    <t>10月</t>
  </si>
  <si>
    <t>12月</t>
  </si>
  <si>
    <t>2月</t>
  </si>
  <si>
    <t>3月</t>
  </si>
  <si>
    <t>機種30</t>
  </si>
  <si>
    <t>冷房時平均負荷率</t>
  </si>
  <si>
    <t>定格能力合計（kW）</t>
  </si>
  <si>
    <t>機種91</t>
  </si>
  <si>
    <r>
      <t>年間冷房時間(d'</t>
    </r>
    <r>
      <rPr>
        <vertAlign val="subscript"/>
        <sz val="11"/>
        <color theme="1"/>
        <rFont val="游ゴシック"/>
      </rPr>
      <t>1</t>
    </r>
    <r>
      <rPr>
        <sz val="11"/>
        <color theme="1"/>
        <rFont val="游ゴシック"/>
      </rPr>
      <t>)</t>
    </r>
  </si>
  <si>
    <t>機種87</t>
  </si>
  <si>
    <t>tCO2/kWh</t>
  </si>
  <si>
    <t>機種13</t>
  </si>
  <si>
    <t>削減率</t>
  </si>
  <si>
    <t>石油コークス</t>
  </si>
  <si>
    <t>特記事項</t>
  </si>
  <si>
    <t>年間消費電力量</t>
  </si>
  <si>
    <t>数量の増減</t>
  </si>
  <si>
    <t>機種40</t>
  </si>
  <si>
    <t>原油換算エネルギー使用量</t>
  </si>
  <si>
    <r>
      <t>定格消費電力（a'</t>
    </r>
    <r>
      <rPr>
        <vertAlign val="subscript"/>
        <sz val="11"/>
        <color theme="1"/>
        <rFont val="游ゴシック"/>
      </rPr>
      <t>2</t>
    </r>
    <r>
      <rPr>
        <sz val="11"/>
        <color theme="1"/>
        <rFont val="游ゴシック"/>
      </rPr>
      <t>）</t>
    </r>
  </si>
  <si>
    <t>機種36</t>
  </si>
  <si>
    <t>機種1</t>
  </si>
  <si>
    <t>機種45</t>
  </si>
  <si>
    <t>機種7</t>
  </si>
  <si>
    <t>機種9</t>
  </si>
  <si>
    <t>機種12</t>
  </si>
  <si>
    <t>機種15</t>
  </si>
  <si>
    <t>機種16</t>
  </si>
  <si>
    <t>機種17</t>
  </si>
  <si>
    <t>機種50</t>
  </si>
  <si>
    <t>機種18</t>
  </si>
  <si>
    <t>機種19</t>
  </si>
  <si>
    <t>機種68</t>
  </si>
  <si>
    <t>※不明点等があれば、お問い合わせください。</t>
  </si>
  <si>
    <t>機種20</t>
  </si>
  <si>
    <t>機種21</t>
  </si>
  <si>
    <t>機種81</t>
  </si>
  <si>
    <t>機種24</t>
  </si>
  <si>
    <t>機種27</t>
  </si>
  <si>
    <t>機種28</t>
  </si>
  <si>
    <t>機種29</t>
  </si>
  <si>
    <t>機種31</t>
  </si>
  <si>
    <t>機種33</t>
  </si>
  <si>
    <t>機種35</t>
  </si>
  <si>
    <t>機種37</t>
  </si>
  <si>
    <t>機種41</t>
  </si>
  <si>
    <t>機種43</t>
  </si>
  <si>
    <t>電力削減量（E-E’）/E</t>
  </si>
  <si>
    <t>機種44</t>
  </si>
  <si>
    <t>原油（コンデンセートを除く。）</t>
  </si>
  <si>
    <t>機種48</t>
  </si>
  <si>
    <t>機種49</t>
  </si>
  <si>
    <t>機種52</t>
  </si>
  <si>
    <t>機種88</t>
  </si>
  <si>
    <t>老朽化消費倍率(p) (2%/年）</t>
  </si>
  <si>
    <t>機種53</t>
  </si>
  <si>
    <t>機種54</t>
  </si>
  <si>
    <t>機種55</t>
  </si>
  <si>
    <t>機種58</t>
  </si>
  <si>
    <t>機種59</t>
  </si>
  <si>
    <t>機種98</t>
  </si>
  <si>
    <t>機種62</t>
  </si>
  <si>
    <t>機種64</t>
  </si>
  <si>
    <t>機種65</t>
  </si>
  <si>
    <t>機種66</t>
  </si>
  <si>
    <t>機種67</t>
  </si>
  <si>
    <t>機種69</t>
  </si>
  <si>
    <t>機種71</t>
  </si>
  <si>
    <t>標準外</t>
  </si>
  <si>
    <t>機種72</t>
  </si>
  <si>
    <t>機種73</t>
  </si>
  <si>
    <t>機種76</t>
  </si>
  <si>
    <t>機種77</t>
  </si>
  <si>
    <t>温水</t>
  </si>
  <si>
    <t>機種79</t>
  </si>
  <si>
    <t>「標準外」を使う場合には、使用条件から負荷率（0～100%）を入力し、数値の設定理由・根拠を示してください。</t>
  </si>
  <si>
    <t>機種80</t>
  </si>
  <si>
    <t>その他可燃性天然ガス</t>
  </si>
  <si>
    <t>機種82</t>
  </si>
  <si>
    <t>機種89</t>
  </si>
  <si>
    <t>機種92</t>
  </si>
  <si>
    <r>
      <t>C</t>
    </r>
    <r>
      <rPr>
        <sz val="10"/>
        <color theme="1"/>
        <rFont val="游ゴシック"/>
      </rPr>
      <t>O2排出量(C')</t>
    </r>
  </si>
  <si>
    <t>tCO2/㎥</t>
  </si>
  <si>
    <t>機種94</t>
  </si>
  <si>
    <t>機種96</t>
  </si>
  <si>
    <t>機種97</t>
  </si>
  <si>
    <t>年間電力消費量(E')</t>
  </si>
  <si>
    <t>軽油</t>
  </si>
  <si>
    <t>揮発油（ガソリン）</t>
  </si>
  <si>
    <t>エネルギー単位</t>
  </si>
  <si>
    <r>
      <t>時</t>
    </r>
    <r>
      <rPr>
        <sz val="10"/>
        <color theme="1"/>
        <rFont val="游ゴシック"/>
      </rPr>
      <t>定格消費電力（a</t>
    </r>
    <r>
      <rPr>
        <vertAlign val="subscript"/>
        <sz val="10"/>
        <color theme="1"/>
        <rFont val="游ゴシック"/>
      </rPr>
      <t>2</t>
    </r>
    <r>
      <rPr>
        <sz val="10"/>
        <color theme="1"/>
        <rFont val="游ゴシック"/>
      </rPr>
      <t>）</t>
    </r>
  </si>
  <si>
    <t>JIS B 8616に定められた代表12地域における冷房及び暖房負荷率を、同JISに準じた想定負荷と外気温度発生 データを用いて算出。</t>
  </si>
  <si>
    <t>電力消費量</t>
  </si>
  <si>
    <t>定格能力の増減</t>
  </si>
  <si>
    <t>係数</t>
  </si>
  <si>
    <t>13A</t>
  </si>
  <si>
    <t>12A</t>
  </si>
  <si>
    <t>tCO2/kg</t>
  </si>
  <si>
    <t>排出係数</t>
  </si>
  <si>
    <t>tC/GJ</t>
  </si>
  <si>
    <t>暖房時平均負荷率</t>
  </si>
  <si>
    <t>無煙炭</t>
  </si>
  <si>
    <t>店舗</t>
  </si>
  <si>
    <t>コークス炉ガス</t>
  </si>
  <si>
    <t>産業用蒸気</t>
  </si>
  <si>
    <t>tCO2/GJ</t>
  </si>
  <si>
    <t>運転種別</t>
  </si>
  <si>
    <r>
      <t>CO2排出量(C'</t>
    </r>
    <r>
      <rPr>
        <vertAlign val="subscript"/>
        <sz val="11"/>
        <color theme="1"/>
        <rFont val="游ゴシック"/>
      </rPr>
      <t>2</t>
    </r>
    <r>
      <rPr>
        <sz val="11"/>
        <color theme="1"/>
        <rFont val="游ゴシック"/>
      </rPr>
      <t>)</t>
    </r>
  </si>
  <si>
    <t>非表示シート</t>
  </si>
  <si>
    <t>エネルギーの種類</t>
  </si>
  <si>
    <t>原油のうちコンデンセート（NGL）</t>
  </si>
  <si>
    <t>ナフサ</t>
  </si>
  <si>
    <t>A重油</t>
  </si>
  <si>
    <t>B・C重油</t>
  </si>
  <si>
    <t>一般炭</t>
  </si>
  <si>
    <t>コールタール</t>
  </si>
  <si>
    <t>高炉ガス</t>
  </si>
  <si>
    <t>産業用以外の蒸気</t>
  </si>
  <si>
    <t>事務所および店舗の冷暖房負荷率は、</t>
  </si>
  <si>
    <r>
      <t>冷房時定格消費電力（a'</t>
    </r>
    <r>
      <rPr>
        <vertAlign val="subscript"/>
        <sz val="11"/>
        <color theme="1"/>
        <rFont val="游ゴシック"/>
      </rPr>
      <t>1</t>
    </r>
    <r>
      <rPr>
        <sz val="11"/>
        <color theme="1"/>
        <rFont val="游ゴシック"/>
      </rPr>
      <t>）</t>
    </r>
  </si>
  <si>
    <r>
      <t>定</t>
    </r>
    <r>
      <rPr>
        <sz val="10"/>
        <color theme="1"/>
        <rFont val="游ゴシック"/>
      </rPr>
      <t>格消費電力（a</t>
    </r>
    <r>
      <rPr>
        <vertAlign val="subscript"/>
        <sz val="10"/>
        <color theme="1"/>
        <rFont val="游ゴシック"/>
      </rPr>
      <t>1</t>
    </r>
    <r>
      <rPr>
        <sz val="10"/>
        <color theme="1"/>
        <rFont val="游ゴシック"/>
      </rPr>
      <t>）</t>
    </r>
  </si>
  <si>
    <r>
      <t>定</t>
    </r>
    <r>
      <rPr>
        <sz val="10"/>
        <color theme="1"/>
        <rFont val="游ゴシック"/>
      </rPr>
      <t>格消費ガス量(b</t>
    </r>
    <r>
      <rPr>
        <vertAlign val="subscript"/>
        <sz val="10"/>
        <color theme="1"/>
        <rFont val="游ゴシック"/>
      </rPr>
      <t>1</t>
    </r>
    <r>
      <rPr>
        <sz val="10"/>
        <color theme="1"/>
        <rFont val="游ゴシック"/>
      </rPr>
      <t>)</t>
    </r>
  </si>
  <si>
    <r>
      <t>定</t>
    </r>
    <r>
      <rPr>
        <sz val="10"/>
        <color theme="1"/>
        <rFont val="游ゴシック"/>
      </rPr>
      <t>格消費ガス量(b</t>
    </r>
    <r>
      <rPr>
        <vertAlign val="subscript"/>
        <sz val="10"/>
        <color theme="1"/>
        <rFont val="游ゴシック"/>
      </rPr>
      <t>2</t>
    </r>
    <r>
      <rPr>
        <sz val="10"/>
        <color theme="1"/>
        <rFont val="游ゴシック"/>
      </rPr>
      <t>)</t>
    </r>
  </si>
  <si>
    <r>
      <t>年</t>
    </r>
    <r>
      <rPr>
        <sz val="10"/>
        <color theme="1"/>
        <rFont val="游ゴシック"/>
      </rPr>
      <t>間電力消費量(E)</t>
    </r>
  </si>
  <si>
    <r>
      <t>定</t>
    </r>
    <r>
      <rPr>
        <sz val="10"/>
        <color theme="1"/>
        <rFont val="游ゴシック"/>
      </rPr>
      <t>格消費電力（a'</t>
    </r>
    <r>
      <rPr>
        <vertAlign val="subscript"/>
        <sz val="10"/>
        <color theme="1"/>
        <rFont val="游ゴシック"/>
      </rPr>
      <t>1</t>
    </r>
    <r>
      <rPr>
        <sz val="10"/>
        <color theme="1"/>
        <rFont val="游ゴシック"/>
      </rPr>
      <t>）</t>
    </r>
  </si>
  <si>
    <r>
      <t>定</t>
    </r>
    <r>
      <rPr>
        <sz val="10"/>
        <color theme="1"/>
        <rFont val="游ゴシック"/>
      </rPr>
      <t>格消費ガス量(b'</t>
    </r>
    <r>
      <rPr>
        <vertAlign val="subscript"/>
        <sz val="10"/>
        <color theme="1"/>
        <rFont val="游ゴシック"/>
      </rPr>
      <t>1</t>
    </r>
    <r>
      <rPr>
        <sz val="10"/>
        <color theme="1"/>
        <rFont val="游ゴシック"/>
      </rPr>
      <t>)</t>
    </r>
  </si>
  <si>
    <r>
      <t>年</t>
    </r>
    <r>
      <rPr>
        <sz val="10"/>
        <color theme="1"/>
        <rFont val="游ゴシック"/>
      </rPr>
      <t>間使用時間(d'</t>
    </r>
    <r>
      <rPr>
        <vertAlign val="subscript"/>
        <sz val="10"/>
        <color theme="1"/>
        <rFont val="游ゴシック"/>
      </rPr>
      <t>1</t>
    </r>
    <r>
      <rPr>
        <sz val="10"/>
        <color theme="1"/>
        <rFont val="游ゴシック"/>
      </rPr>
      <t>)</t>
    </r>
  </si>
  <si>
    <r>
      <t>定</t>
    </r>
    <r>
      <rPr>
        <sz val="10"/>
        <color theme="1"/>
        <rFont val="游ゴシック"/>
      </rPr>
      <t>格消費電力（a'</t>
    </r>
    <r>
      <rPr>
        <vertAlign val="subscript"/>
        <sz val="10"/>
        <color theme="1"/>
        <rFont val="游ゴシック"/>
      </rPr>
      <t>2</t>
    </r>
    <r>
      <rPr>
        <sz val="10"/>
        <color theme="1"/>
        <rFont val="游ゴシック"/>
      </rPr>
      <t>）</t>
    </r>
  </si>
  <si>
    <r>
      <t>年</t>
    </r>
    <r>
      <rPr>
        <sz val="10"/>
        <color theme="1"/>
        <rFont val="游ゴシック"/>
      </rPr>
      <t>間使用時間(d'</t>
    </r>
    <r>
      <rPr>
        <vertAlign val="subscript"/>
        <sz val="10"/>
        <color theme="1"/>
        <rFont val="游ゴシック"/>
      </rPr>
      <t>2</t>
    </r>
    <r>
      <rPr>
        <sz val="10"/>
        <color theme="1"/>
        <rFont val="游ゴシック"/>
      </rPr>
      <t>)</t>
    </r>
  </si>
  <si>
    <r>
      <t>年</t>
    </r>
    <r>
      <rPr>
        <sz val="10"/>
        <color theme="1"/>
        <rFont val="游ゴシック"/>
      </rPr>
      <t>間電力消費量(E')</t>
    </r>
  </si>
  <si>
    <r>
      <t>CO2排出量(C</t>
    </r>
    <r>
      <rPr>
        <vertAlign val="subscript"/>
        <sz val="11"/>
        <color theme="1"/>
        <rFont val="游ゴシック"/>
      </rPr>
      <t>1</t>
    </r>
    <r>
      <rPr>
        <sz val="11"/>
        <color theme="1"/>
        <rFont val="游ゴシック"/>
      </rPr>
      <t>)</t>
    </r>
  </si>
  <si>
    <r>
      <t>暖房時定格消費電力（a'</t>
    </r>
    <r>
      <rPr>
        <vertAlign val="subscript"/>
        <sz val="11"/>
        <color theme="1"/>
        <rFont val="游ゴシック"/>
      </rPr>
      <t>2</t>
    </r>
    <r>
      <rPr>
        <sz val="11"/>
        <color theme="1"/>
        <rFont val="游ゴシック"/>
      </rPr>
      <t>）</t>
    </r>
  </si>
  <si>
    <r>
      <t>年間使用時間(d</t>
    </r>
    <r>
      <rPr>
        <vertAlign val="subscript"/>
        <sz val="11"/>
        <color theme="1"/>
        <rFont val="游ゴシック"/>
      </rPr>
      <t>1</t>
    </r>
    <r>
      <rPr>
        <sz val="11"/>
        <color theme="1"/>
        <rFont val="游ゴシック"/>
      </rPr>
      <t>)</t>
    </r>
  </si>
  <si>
    <r>
      <t>年間暖房時間(d'</t>
    </r>
    <r>
      <rPr>
        <vertAlign val="subscript"/>
        <sz val="11"/>
        <color theme="1"/>
        <rFont val="游ゴシック"/>
      </rPr>
      <t>2</t>
    </r>
    <r>
      <rPr>
        <sz val="11"/>
        <color theme="1"/>
        <rFont val="游ゴシック"/>
      </rPr>
      <t>)</t>
    </r>
  </si>
  <si>
    <r>
      <t>年間使用時間(d'</t>
    </r>
    <r>
      <rPr>
        <vertAlign val="subscript"/>
        <sz val="11"/>
        <color theme="1"/>
        <rFont val="游ゴシック"/>
      </rPr>
      <t>2</t>
    </r>
    <r>
      <rPr>
        <sz val="11"/>
        <color theme="1"/>
        <rFont val="游ゴシック"/>
      </rPr>
      <t>)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</si>
</sst>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2">
    <numFmt numFmtId="176" formatCode="#,##0.0_ "/>
    <numFmt numFmtId="177" formatCode="#,##0.0_);[Red]\(#,##0.0\)"/>
    <numFmt numFmtId="178" formatCode="#,##0.0_ ;[Red]\-#,##0.0\ "/>
    <numFmt numFmtId="179" formatCode="#,##0.00_ ;[Red]\-#,##0.00\ "/>
    <numFmt numFmtId="180" formatCode="#,##0.00_);[Red]\(#,##0.00\)"/>
    <numFmt numFmtId="181" formatCode="#,##0.0;[Red]\-#,##0.0"/>
    <numFmt numFmtId="182" formatCode="#,##0_);[Red]\(#,##0\)"/>
    <numFmt numFmtId="183" formatCode="0.0%"/>
    <numFmt numFmtId="184" formatCode="0.0_ "/>
    <numFmt numFmtId="185" formatCode="0.0"/>
    <numFmt numFmtId="186" formatCode="#,##0_ ;[Red]\-#,##0\ "/>
    <numFmt numFmtId="187" formatCode="0.0_ ;[Red]\-0.0\ "/>
    <numFmt numFmtId="188" formatCode="#,##0.000_ ;[Red]\-#,##0.000\ "/>
    <numFmt numFmtId="189" formatCode="0_ ;[Red]\-0\ "/>
    <numFmt numFmtId="190" formatCode="0.00_ ;[Red]\-0.00\ "/>
    <numFmt numFmtId="191" formatCode="0.00_);[Red]\(0.00\)"/>
    <numFmt numFmtId="192" formatCode="0_ "/>
    <numFmt numFmtId="193" formatCode="0.000000"/>
    <numFmt numFmtId="194" formatCode="#,##0.00_ "/>
    <numFmt numFmtId="195" formatCode="#,##0.0000_ "/>
    <numFmt numFmtId="196" formatCode="#,##0.000_ "/>
    <numFmt numFmtId="197" formatCode="#,##0.000000_ "/>
  </numFmts>
  <fonts count="17">
    <font>
      <sz val="11"/>
      <color theme="1"/>
      <name val="Calibri"/>
      <family val="2"/>
    </font>
    <font>
      <sz val="6"/>
      <color auto="1"/>
      <name val="游ゴシック"/>
      <family val="3"/>
    </font>
    <font>
      <b/>
      <sz val="18"/>
      <color theme="1"/>
      <name val="游ゴシック"/>
      <family val="3"/>
    </font>
    <font>
      <sz val="11"/>
      <color theme="1"/>
      <name val="游ゴシック"/>
      <family val="3"/>
    </font>
    <font>
      <b/>
      <sz val="11"/>
      <color theme="1"/>
      <name val="游ゴシック"/>
    </font>
    <font>
      <sz val="11"/>
      <color auto="1"/>
      <name val="Calibri"/>
    </font>
    <font>
      <sz val="9"/>
      <color theme="1"/>
      <name val="游ゴシック"/>
      <family val="3"/>
    </font>
    <font>
      <sz val="10"/>
      <color theme="1"/>
      <name val="游ゴシック"/>
      <family val="3"/>
    </font>
    <font>
      <sz val="11"/>
      <color theme="7"/>
      <name val="游ゴシック"/>
    </font>
    <font>
      <u/>
      <sz val="11"/>
      <color theme="1"/>
      <name val="游ゴシック"/>
      <family val="3"/>
    </font>
    <font>
      <sz val="11"/>
      <color rgb="FFFF0000"/>
      <name val="游ゴシック"/>
    </font>
    <font>
      <sz val="11"/>
      <color theme="1"/>
      <name val="MS PGothic"/>
      <family val="3"/>
    </font>
    <font>
      <b/>
      <sz val="16"/>
      <color theme="1"/>
      <name val="MS PGothic"/>
      <family val="3"/>
    </font>
    <font>
      <b/>
      <sz val="11"/>
      <color theme="1"/>
      <name val="MS PGothic"/>
      <family val="3"/>
    </font>
    <font>
      <b/>
      <sz val="9"/>
      <color theme="1"/>
      <name val="MS PGothic"/>
      <family val="3"/>
    </font>
    <font>
      <sz val="6"/>
      <color theme="1"/>
      <name val="MS PGothic"/>
      <family val="3"/>
    </font>
    <font>
      <sz val="8"/>
      <color theme="1"/>
      <name val="MS PGothic"/>
      <family val="3"/>
    </font>
  </fonts>
  <fills count="16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EEAF6"/>
        <bgColor rgb="FFDEEAF6"/>
      </patternFill>
    </fill>
    <fill>
      <patternFill patternType="solid">
        <fgColor rgb="FFB4C6E7"/>
        <bgColor rgb="FFB4C6E7"/>
      </patternFill>
    </fill>
    <fill>
      <patternFill patternType="solid">
        <fgColor rgb="FFD6DCE4"/>
        <bgColor rgb="FFD6DCE4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DEEAF6"/>
      </patternFill>
    </fill>
    <fill>
      <patternFill patternType="solid">
        <fgColor theme="3" tint="0.5"/>
        <bgColor rgb="FFD6DCE4"/>
      </patternFill>
    </fill>
    <fill>
      <patternFill patternType="solid">
        <fgColor theme="3" tint="0.5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D8D8D8"/>
        <bgColor rgb="FFD8D8D8"/>
      </patternFill>
    </fill>
    <fill>
      <patternFill patternType="solid">
        <fgColor rgb="FFFFFF99"/>
        <bgColor rgb="FFFFFF99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9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4" fillId="3" borderId="0" xfId="0" applyFont="1" applyFill="1" applyBorder="1"/>
    <xf numFmtId="0" fontId="3" fillId="3" borderId="0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3" fillId="5" borderId="3" xfId="0" applyFont="1" applyFill="1" applyBorder="1"/>
    <xf numFmtId="0" fontId="3" fillId="6" borderId="3" xfId="0" applyFont="1" applyFill="1" applyBorder="1"/>
    <xf numFmtId="0" fontId="3" fillId="5" borderId="3" xfId="0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3" fillId="5" borderId="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3" fillId="5" borderId="6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left" vertical="center" wrapText="1"/>
    </xf>
    <xf numFmtId="9" fontId="3" fillId="7" borderId="3" xfId="0" applyNumberFormat="1" applyFont="1" applyFill="1" applyBorder="1"/>
    <xf numFmtId="9" fontId="3" fillId="3" borderId="7" xfId="0" applyNumberFormat="1" applyFont="1" applyFill="1" applyBorder="1"/>
    <xf numFmtId="0" fontId="3" fillId="5" borderId="8" xfId="0" applyFont="1" applyFill="1" applyBorder="1" applyAlignment="1">
      <alignment vertical="center"/>
    </xf>
    <xf numFmtId="0" fontId="3" fillId="5" borderId="9" xfId="0" applyFont="1" applyFill="1" applyBorder="1"/>
    <xf numFmtId="0" fontId="3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/>
    <xf numFmtId="0" fontId="3" fillId="6" borderId="3" xfId="0" applyFont="1" applyFill="1" applyBorder="1" applyAlignment="1">
      <alignment horizontal="right"/>
    </xf>
    <xf numFmtId="0" fontId="3" fillId="5" borderId="6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shrinkToFi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5" fillId="0" borderId="4" xfId="0" applyFont="1" applyBorder="1"/>
    <xf numFmtId="0" fontId="3" fillId="5" borderId="3" xfId="0" applyFont="1" applyFill="1" applyBorder="1" applyAlignment="1">
      <alignment horizontal="center"/>
    </xf>
    <xf numFmtId="176" fontId="3" fillId="6" borderId="3" xfId="0" applyNumberFormat="1" applyFont="1" applyFill="1" applyBorder="1" applyAlignment="1">
      <alignment horizontal="right"/>
    </xf>
    <xf numFmtId="0" fontId="3" fillId="5" borderId="7" xfId="0" applyFont="1" applyFill="1" applyBorder="1" applyAlignment="1">
      <alignment vertical="center"/>
    </xf>
    <xf numFmtId="0" fontId="3" fillId="5" borderId="10" xfId="0" applyFont="1" applyFill="1" applyBorder="1"/>
    <xf numFmtId="0" fontId="3" fillId="5" borderId="3" xfId="0" applyFont="1" applyFill="1" applyBorder="1" applyAlignment="1">
      <alignment vertical="center"/>
    </xf>
    <xf numFmtId="0" fontId="3" fillId="8" borderId="3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38" fontId="7" fillId="5" borderId="3" xfId="0" applyNumberFormat="1" applyFont="1" applyFill="1" applyBorder="1" applyAlignment="1">
      <alignment horizontal="left" vertical="center" wrapText="1"/>
    </xf>
    <xf numFmtId="38" fontId="3" fillId="5" borderId="3" xfId="0" applyNumberFormat="1" applyFont="1" applyFill="1" applyBorder="1" applyAlignment="1">
      <alignment horizontal="center"/>
    </xf>
    <xf numFmtId="38" fontId="3" fillId="6" borderId="3" xfId="0" applyNumberFormat="1" applyFont="1" applyFill="1" applyBorder="1" applyAlignment="1">
      <alignment horizontal="right"/>
    </xf>
    <xf numFmtId="0" fontId="7" fillId="5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vertical="center"/>
    </xf>
    <xf numFmtId="0" fontId="3" fillId="5" borderId="4" xfId="0" applyFont="1" applyFill="1" applyBorder="1"/>
    <xf numFmtId="0" fontId="3" fillId="5" borderId="11" xfId="0" applyFont="1" applyFill="1" applyBorder="1"/>
    <xf numFmtId="9" fontId="3" fillId="0" borderId="3" xfId="0" applyNumberFormat="1" applyFont="1" applyBorder="1" applyAlignment="1">
      <alignment horizontal="right"/>
    </xf>
    <xf numFmtId="0" fontId="3" fillId="5" borderId="12" xfId="0" applyFont="1" applyFill="1" applyBorder="1"/>
    <xf numFmtId="9" fontId="3" fillId="0" borderId="0" xfId="0" applyNumberFormat="1" applyFont="1" applyFill="1" applyBorder="1" applyAlignment="1">
      <alignment horizontal="right"/>
    </xf>
    <xf numFmtId="0" fontId="3" fillId="5" borderId="6" xfId="0" applyFont="1" applyFill="1" applyBorder="1"/>
    <xf numFmtId="177" fontId="3" fillId="6" borderId="3" xfId="0" applyNumberFormat="1" applyFont="1" applyFill="1" applyBorder="1" applyAlignment="1">
      <alignment horizontal="right"/>
    </xf>
    <xf numFmtId="178" fontId="3" fillId="6" borderId="3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/>
    </xf>
    <xf numFmtId="0" fontId="3" fillId="5" borderId="0" xfId="0" applyFont="1" applyFill="1" applyBorder="1"/>
    <xf numFmtId="179" fontId="3" fillId="6" borderId="3" xfId="0" applyNumberFormat="1" applyFont="1" applyFill="1" applyBorder="1" applyAlignment="1">
      <alignment horizontal="right"/>
    </xf>
    <xf numFmtId="180" fontId="3" fillId="6" borderId="3" xfId="0" applyNumberFormat="1" applyFont="1" applyFill="1" applyBorder="1" applyAlignment="1">
      <alignment horizontal="right"/>
    </xf>
    <xf numFmtId="9" fontId="3" fillId="0" borderId="0" xfId="0" applyNumberFormat="1" applyFont="1" applyFill="1" applyBorder="1" applyAlignment="1">
      <alignment horizontal="right" wrapText="1"/>
    </xf>
    <xf numFmtId="9" fontId="3" fillId="0" borderId="0" xfId="0" applyNumberFormat="1" applyFont="1" applyFill="1" applyBorder="1" applyAlignment="1">
      <alignment horizontal="center"/>
    </xf>
    <xf numFmtId="181" fontId="3" fillId="0" borderId="0" xfId="0" applyNumberFormat="1" applyFont="1" applyFill="1" applyBorder="1" applyAlignment="1">
      <alignment horizontal="right"/>
    </xf>
    <xf numFmtId="176" fontId="3" fillId="5" borderId="3" xfId="0" applyNumberFormat="1" applyFont="1" applyFill="1" applyBorder="1" applyAlignment="1">
      <alignment horizontal="center"/>
    </xf>
    <xf numFmtId="38" fontId="3" fillId="0" borderId="3" xfId="0" applyNumberFormat="1" applyFont="1" applyBorder="1" applyAlignment="1">
      <alignment horizontal="right"/>
    </xf>
    <xf numFmtId="182" fontId="3" fillId="6" borderId="3" xfId="0" applyNumberFormat="1" applyFont="1" applyFill="1" applyBorder="1" applyAlignment="1">
      <alignment horizontal="right"/>
    </xf>
    <xf numFmtId="183" fontId="3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right" wrapText="1"/>
    </xf>
    <xf numFmtId="38" fontId="3" fillId="0" borderId="0" xfId="0" applyNumberFormat="1" applyFont="1" applyFill="1" applyBorder="1" applyAlignment="1">
      <alignment horizontal="right"/>
    </xf>
    <xf numFmtId="184" fontId="3" fillId="0" borderId="0" xfId="0" applyNumberFormat="1" applyFont="1" applyFill="1" applyBorder="1"/>
    <xf numFmtId="185" fontId="3" fillId="0" borderId="0" xfId="0" applyNumberFormat="1" applyFont="1" applyFill="1" applyBorder="1"/>
    <xf numFmtId="0" fontId="3" fillId="0" borderId="0" xfId="0" applyFont="1" applyFill="1" applyBorder="1" applyAlignment="1">
      <alignment horizontal="center" wrapText="1"/>
    </xf>
    <xf numFmtId="185" fontId="3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/>
    <xf numFmtId="0" fontId="5" fillId="0" borderId="12" xfId="0" applyFont="1" applyBorder="1"/>
    <xf numFmtId="0" fontId="3" fillId="5" borderId="3" xfId="0" applyFont="1" applyFill="1" applyBorder="1" applyAlignment="1">
      <alignment horizontal="center" wrapText="1"/>
    </xf>
    <xf numFmtId="185" fontId="3" fillId="0" borderId="3" xfId="0" applyNumberFormat="1" applyFont="1" applyBorder="1" applyAlignment="1">
      <alignment horizontal="right" wrapText="1"/>
    </xf>
    <xf numFmtId="0" fontId="3" fillId="0" borderId="13" xfId="0" applyFont="1" applyBorder="1"/>
    <xf numFmtId="0" fontId="3" fillId="0" borderId="14" xfId="0" applyFont="1" applyBorder="1"/>
    <xf numFmtId="0" fontId="9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9" fontId="3" fillId="0" borderId="0" xfId="0" applyNumberFormat="1" applyFont="1" applyFill="1" applyBorder="1"/>
    <xf numFmtId="0" fontId="3" fillId="0" borderId="0" xfId="0" applyFont="1" applyFill="1" applyBorder="1" applyAlignment="1">
      <alignment horizontal="left" shrinkToFit="1"/>
    </xf>
    <xf numFmtId="0" fontId="3" fillId="6" borderId="3" xfId="0" applyFont="1" applyFill="1" applyBorder="1" applyAlignment="1">
      <alignment horizontal="center" wrapText="1"/>
    </xf>
    <xf numFmtId="0" fontId="3" fillId="0" borderId="17" xfId="0" applyFont="1" applyBorder="1"/>
    <xf numFmtId="0" fontId="3" fillId="0" borderId="4" xfId="0" applyFont="1" applyBorder="1"/>
    <xf numFmtId="0" fontId="9" fillId="0" borderId="4" xfId="0" applyFont="1" applyBorder="1" applyAlignment="1">
      <alignment horizontal="center"/>
    </xf>
    <xf numFmtId="0" fontId="5" fillId="0" borderId="18" xfId="0" applyFont="1" applyBorder="1"/>
    <xf numFmtId="0" fontId="3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shrinkToFit="1"/>
    </xf>
    <xf numFmtId="0" fontId="3" fillId="0" borderId="15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3" xfId="0" applyFont="1" applyBorder="1"/>
    <xf numFmtId="0" fontId="3" fillId="0" borderId="19" xfId="0" applyFont="1" applyBorder="1"/>
    <xf numFmtId="0" fontId="3" fillId="0" borderId="12" xfId="0" applyFont="1" applyBorder="1"/>
    <xf numFmtId="0" fontId="3" fillId="3" borderId="0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center" wrapText="1"/>
    </xf>
    <xf numFmtId="0" fontId="3" fillId="0" borderId="6" xfId="0" applyFont="1" applyBorder="1"/>
    <xf numFmtId="178" fontId="3" fillId="0" borderId="6" xfId="0" applyNumberFormat="1" applyFont="1" applyBorder="1" applyAlignment="1">
      <alignment horizontal="left"/>
    </xf>
    <xf numFmtId="179" fontId="3" fillId="0" borderId="6" xfId="0" applyNumberFormat="1" applyFont="1" applyBorder="1" applyAlignment="1">
      <alignment horizontal="left"/>
    </xf>
    <xf numFmtId="178" fontId="3" fillId="0" borderId="25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5" borderId="8" xfId="0" applyFont="1" applyFill="1" applyBorder="1"/>
    <xf numFmtId="0" fontId="3" fillId="0" borderId="4" xfId="0" applyFont="1" applyBorder="1" applyAlignment="1">
      <alignment horizontal="center"/>
    </xf>
    <xf numFmtId="0" fontId="3" fillId="0" borderId="26" xfId="0" applyFont="1" applyBorder="1"/>
    <xf numFmtId="0" fontId="3" fillId="0" borderId="0" xfId="0" applyFont="1" applyFill="1" applyBorder="1" applyAlignment="1">
      <alignment horizontal="center" shrinkToFit="1"/>
    </xf>
    <xf numFmtId="186" fontId="3" fillId="0" borderId="0" xfId="0" applyNumberFormat="1" applyFont="1" applyFill="1" applyBorder="1" applyAlignment="1">
      <alignment horizontal="right"/>
    </xf>
    <xf numFmtId="0" fontId="3" fillId="5" borderId="7" xfId="0" applyFont="1" applyFill="1" applyBorder="1"/>
    <xf numFmtId="0" fontId="3" fillId="0" borderId="22" xfId="0" applyFont="1" applyBorder="1" applyAlignment="1">
      <alignment horizontal="center"/>
    </xf>
    <xf numFmtId="0" fontId="3" fillId="0" borderId="27" xfId="0" applyFont="1" applyBorder="1"/>
    <xf numFmtId="0" fontId="7" fillId="5" borderId="3" xfId="0" applyFont="1" applyFill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180" fontId="3" fillId="0" borderId="0" xfId="0" applyNumberFormat="1" applyFont="1" applyFill="1" applyBorder="1" applyAlignment="1">
      <alignment horizontal="right"/>
    </xf>
    <xf numFmtId="187" fontId="3" fillId="0" borderId="0" xfId="0" applyNumberFormat="1" applyFont="1" applyFill="1" applyBorder="1" applyAlignment="1">
      <alignment horizontal="right"/>
    </xf>
    <xf numFmtId="188" fontId="3" fillId="0" borderId="6" xfId="0" applyNumberFormat="1" applyFont="1" applyBorder="1" applyAlignment="1">
      <alignment horizontal="left"/>
    </xf>
    <xf numFmtId="189" fontId="3" fillId="0" borderId="0" xfId="0" applyNumberFormat="1" applyFont="1" applyFill="1" applyBorder="1" applyAlignment="1">
      <alignment horizontal="right" wrapText="1"/>
    </xf>
    <xf numFmtId="187" fontId="3" fillId="0" borderId="6" xfId="0" applyNumberFormat="1" applyFont="1" applyBorder="1" applyAlignment="1">
      <alignment horizontal="right" wrapText="1"/>
    </xf>
    <xf numFmtId="0" fontId="3" fillId="5" borderId="28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left" vertical="center" wrapText="1"/>
    </xf>
    <xf numFmtId="0" fontId="3" fillId="9" borderId="28" xfId="0" applyFont="1" applyFill="1" applyBorder="1"/>
    <xf numFmtId="38" fontId="3" fillId="0" borderId="0" xfId="0" applyNumberFormat="1" applyFont="1" applyFill="1" applyBorder="1" applyAlignment="1">
      <alignment horizontal="center" wrapText="1"/>
    </xf>
    <xf numFmtId="1" fontId="3" fillId="0" borderId="0" xfId="0" applyNumberFormat="1" applyFont="1" applyFill="1" applyBorder="1" applyAlignment="1">
      <alignment horizontal="right"/>
    </xf>
    <xf numFmtId="190" fontId="3" fillId="6" borderId="3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left"/>
    </xf>
    <xf numFmtId="188" fontId="3" fillId="0" borderId="0" xfId="0" applyNumberFormat="1" applyFont="1" applyFill="1" applyBorder="1" applyAlignment="1">
      <alignment horizontal="left"/>
    </xf>
    <xf numFmtId="0" fontId="3" fillId="5" borderId="8" xfId="0" applyFont="1" applyFill="1" applyBorder="1" applyAlignment="1">
      <alignment horizontal="left" vertical="top"/>
    </xf>
    <xf numFmtId="0" fontId="5" fillId="0" borderId="9" xfId="0" applyFont="1" applyBorder="1"/>
    <xf numFmtId="0" fontId="5" fillId="0" borderId="7" xfId="0" applyFont="1" applyBorder="1"/>
    <xf numFmtId="0" fontId="5" fillId="0" borderId="10" xfId="0" applyFont="1" applyBorder="1"/>
    <xf numFmtId="0" fontId="7" fillId="5" borderId="3" xfId="0" applyFont="1" applyFill="1" applyBorder="1" applyAlignment="1">
      <alignment horizontal="right" wrapText="1"/>
    </xf>
    <xf numFmtId="185" fontId="3" fillId="0" borderId="6" xfId="0" applyNumberFormat="1" applyFont="1" applyBorder="1" applyAlignment="1">
      <alignment horizontal="right" wrapText="1"/>
    </xf>
    <xf numFmtId="0" fontId="3" fillId="10" borderId="28" xfId="0" applyFont="1" applyFill="1" applyBorder="1"/>
    <xf numFmtId="191" fontId="3" fillId="0" borderId="0" xfId="0" applyNumberFormat="1" applyFont="1" applyFill="1" applyBorder="1" applyAlignment="1">
      <alignment horizontal="right"/>
    </xf>
    <xf numFmtId="187" fontId="3" fillId="0" borderId="0" xfId="0" applyNumberFormat="1" applyFont="1" applyFill="1" applyBorder="1" applyAlignment="1">
      <alignment horizontal="right" wrapText="1"/>
    </xf>
    <xf numFmtId="185" fontId="3" fillId="0" borderId="3" xfId="0" applyNumberFormat="1" applyFont="1" applyBorder="1" applyAlignment="1">
      <alignment horizontal="right"/>
    </xf>
    <xf numFmtId="178" fontId="3" fillId="0" borderId="0" xfId="0" applyNumberFormat="1" applyFont="1" applyFill="1" applyBorder="1" applyAlignment="1">
      <alignment horizontal="right" wrapText="1"/>
    </xf>
    <xf numFmtId="192" fontId="3" fillId="0" borderId="3" xfId="0" applyNumberFormat="1" applyFont="1" applyBorder="1" applyAlignment="1">
      <alignment horizontal="right"/>
    </xf>
    <xf numFmtId="0" fontId="5" fillId="0" borderId="29" xfId="0" applyFont="1" applyBorder="1"/>
    <xf numFmtId="0" fontId="5" fillId="0" borderId="11" xfId="0" applyFont="1" applyBorder="1"/>
    <xf numFmtId="178" fontId="3" fillId="0" borderId="3" xfId="0" applyNumberFormat="1" applyFont="1" applyBorder="1" applyAlignment="1">
      <alignment horizontal="right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/>
    <xf numFmtId="0" fontId="0" fillId="0" borderId="0" xfId="0" applyFont="1"/>
    <xf numFmtId="0" fontId="10" fillId="0" borderId="0" xfId="0" applyFont="1"/>
    <xf numFmtId="0" fontId="3" fillId="7" borderId="3" xfId="0" applyFont="1" applyFill="1" applyBorder="1" applyAlignment="1">
      <alignment wrapText="1"/>
    </xf>
    <xf numFmtId="0" fontId="3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top" shrinkToFit="1"/>
    </xf>
    <xf numFmtId="176" fontId="3" fillId="7" borderId="3" xfId="0" applyNumberFormat="1" applyFont="1" applyFill="1" applyBorder="1"/>
    <xf numFmtId="38" fontId="3" fillId="0" borderId="0" xfId="0" applyNumberFormat="1" applyFont="1"/>
    <xf numFmtId="0" fontId="5" fillId="12" borderId="12" xfId="0" applyFont="1" applyFill="1" applyBorder="1"/>
    <xf numFmtId="38" fontId="3" fillId="7" borderId="3" xfId="0" applyNumberFormat="1" applyFont="1" applyFill="1" applyBorder="1"/>
    <xf numFmtId="0" fontId="3" fillId="5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7" borderId="3" xfId="0" applyFont="1" applyFill="1" applyBorder="1" applyAlignment="1">
      <alignment horizontal="right"/>
    </xf>
    <xf numFmtId="0" fontId="3" fillId="0" borderId="0" xfId="0" applyFont="1"/>
    <xf numFmtId="38" fontId="3" fillId="0" borderId="3" xfId="0" applyNumberFormat="1" applyFont="1" applyBorder="1" applyAlignment="1">
      <alignment vertical="center"/>
    </xf>
    <xf numFmtId="185" fontId="3" fillId="0" borderId="3" xfId="0" applyNumberFormat="1" applyFont="1" applyBorder="1" applyAlignment="1">
      <alignment vertical="center"/>
    </xf>
    <xf numFmtId="38" fontId="3" fillId="12" borderId="3" xfId="0" applyNumberFormat="1" applyFont="1" applyFill="1" applyBorder="1" applyAlignment="1">
      <alignment horizontal="center" vertical="center"/>
    </xf>
    <xf numFmtId="178" fontId="3" fillId="0" borderId="3" xfId="0" applyNumberFormat="1" applyFont="1" applyBorder="1"/>
    <xf numFmtId="38" fontId="3" fillId="0" borderId="6" xfId="0" applyNumberFormat="1" applyFont="1" applyBorder="1" applyAlignment="1">
      <alignment vertical="center"/>
    </xf>
    <xf numFmtId="185" fontId="3" fillId="0" borderId="6" xfId="0" applyNumberFormat="1" applyFont="1" applyBorder="1" applyAlignment="1">
      <alignment vertical="center"/>
    </xf>
    <xf numFmtId="38" fontId="3" fillId="12" borderId="6" xfId="0" applyNumberFormat="1" applyFont="1" applyFill="1" applyBorder="1" applyAlignment="1">
      <alignment horizontal="center" vertical="center"/>
    </xf>
    <xf numFmtId="178" fontId="3" fillId="0" borderId="6" xfId="0" applyNumberFormat="1" applyFont="1" applyBorder="1"/>
    <xf numFmtId="0" fontId="3" fillId="8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0" borderId="0" xfId="0" applyFont="1" applyAlignment="1">
      <alignment shrinkToFit="1"/>
    </xf>
    <xf numFmtId="38" fontId="3" fillId="0" borderId="3" xfId="0" applyNumberFormat="1" applyFont="1" applyBorder="1" applyAlignment="1">
      <alignment vertical="center" wrapText="1"/>
    </xf>
    <xf numFmtId="185" fontId="3" fillId="13" borderId="3" xfId="0" applyNumberFormat="1" applyFont="1" applyFill="1" applyBorder="1" applyAlignment="1">
      <alignment vertical="center" wrapText="1"/>
    </xf>
    <xf numFmtId="178" fontId="3" fillId="13" borderId="3" xfId="0" applyNumberFormat="1" applyFont="1" applyFill="1" applyBorder="1" applyAlignment="1">
      <alignment vertical="center"/>
    </xf>
    <xf numFmtId="9" fontId="3" fillId="5" borderId="3" xfId="0" applyNumberFormat="1" applyFont="1" applyFill="1" applyBorder="1" applyAlignment="1">
      <alignment horizontal="center" vertical="center"/>
    </xf>
    <xf numFmtId="9" fontId="3" fillId="0" borderId="3" xfId="0" applyNumberFormat="1" applyFont="1" applyBorder="1" applyAlignment="1">
      <alignment vertical="center"/>
    </xf>
    <xf numFmtId="9" fontId="3" fillId="12" borderId="3" xfId="0" applyNumberFormat="1" applyFont="1" applyFill="1" applyBorder="1" applyAlignment="1">
      <alignment horizontal="center" vertical="center"/>
    </xf>
    <xf numFmtId="9" fontId="3" fillId="0" borderId="3" xfId="0" applyNumberFormat="1" applyFont="1" applyBorder="1"/>
    <xf numFmtId="0" fontId="8" fillId="0" borderId="0" xfId="0" applyFont="1"/>
    <xf numFmtId="0" fontId="3" fillId="5" borderId="6" xfId="0" applyFont="1" applyFill="1" applyBorder="1" applyAlignment="1">
      <alignment horizontal="center" vertical="top"/>
    </xf>
    <xf numFmtId="0" fontId="3" fillId="7" borderId="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top"/>
    </xf>
    <xf numFmtId="38" fontId="3" fillId="0" borderId="3" xfId="0" applyNumberFormat="1" applyFont="1" applyBorder="1" applyAlignment="1">
      <alignment horizontal="center"/>
    </xf>
    <xf numFmtId="38" fontId="3" fillId="0" borderId="3" xfId="0" applyNumberFormat="1" applyFont="1" applyBorder="1"/>
    <xf numFmtId="0" fontId="7" fillId="5" borderId="6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center" wrapText="1"/>
    </xf>
    <xf numFmtId="187" fontId="3" fillId="0" borderId="6" xfId="0" applyNumberFormat="1" applyFont="1" applyBorder="1" applyAlignment="1">
      <alignment horizontal="right"/>
    </xf>
    <xf numFmtId="0" fontId="7" fillId="5" borderId="28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shrinkToFit="1"/>
    </xf>
    <xf numFmtId="0" fontId="3" fillId="5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5" borderId="6" xfId="0" applyFont="1" applyFill="1" applyBorder="1" applyAlignment="1">
      <alignment horizontal="center" vertical="top" wrapText="1"/>
    </xf>
    <xf numFmtId="0" fontId="3" fillId="11" borderId="6" xfId="0" applyFont="1" applyFill="1" applyBorder="1" applyAlignment="1">
      <alignment horizontal="center" vertical="top" wrapText="1"/>
    </xf>
    <xf numFmtId="0" fontId="3" fillId="11" borderId="3" xfId="0" applyFont="1" applyFill="1" applyBorder="1" applyAlignment="1">
      <alignment horizontal="center"/>
    </xf>
    <xf numFmtId="38" fontId="3" fillId="0" borderId="3" xfId="0" applyNumberFormat="1" applyFont="1" applyBorder="1" applyAlignment="1">
      <alignment horizontal="right" vertical="center"/>
    </xf>
    <xf numFmtId="185" fontId="3" fillId="0" borderId="3" xfId="0" applyNumberFormat="1" applyFont="1" applyBorder="1" applyAlignment="1">
      <alignment horizontal="right" vertical="center"/>
    </xf>
    <xf numFmtId="38" fontId="3" fillId="12" borderId="3" xfId="0" applyNumberFormat="1" applyFont="1" applyFill="1" applyBorder="1" applyAlignment="1">
      <alignment horizontal="center"/>
    </xf>
    <xf numFmtId="181" fontId="3" fillId="0" borderId="3" xfId="0" applyNumberFormat="1" applyFont="1" applyBorder="1"/>
    <xf numFmtId="177" fontId="3" fillId="0" borderId="3" xfId="0" applyNumberFormat="1" applyFont="1" applyBorder="1" applyAlignment="1">
      <alignment horizontal="right" vertical="center"/>
    </xf>
    <xf numFmtId="177" fontId="3" fillId="7" borderId="3" xfId="0" applyNumberFormat="1" applyFont="1" applyFill="1" applyBorder="1"/>
    <xf numFmtId="178" fontId="3" fillId="0" borderId="0" xfId="0" applyNumberFormat="1" applyFont="1"/>
    <xf numFmtId="179" fontId="3" fillId="0" borderId="3" xfId="0" applyNumberFormat="1" applyFont="1" applyBorder="1" applyAlignment="1">
      <alignment horizontal="right" vertical="center"/>
    </xf>
    <xf numFmtId="179" fontId="3" fillId="7" borderId="3" xfId="0" applyNumberFormat="1" applyFont="1" applyFill="1" applyBorder="1"/>
    <xf numFmtId="185" fontId="3" fillId="13" borderId="3" xfId="0" applyNumberFormat="1" applyFont="1" applyFill="1" applyBorder="1" applyAlignment="1">
      <alignment horizontal="right" vertical="center"/>
    </xf>
    <xf numFmtId="181" fontId="3" fillId="13" borderId="3" xfId="0" applyNumberFormat="1" applyFont="1" applyFill="1" applyBorder="1" applyAlignment="1">
      <alignment horizontal="right" vertical="center"/>
    </xf>
    <xf numFmtId="38" fontId="3" fillId="7" borderId="3" xfId="0" applyNumberFormat="1" applyFont="1" applyFill="1" applyBorder="1" applyAlignment="1">
      <alignment horizontal="right"/>
    </xf>
    <xf numFmtId="9" fontId="3" fillId="12" borderId="3" xfId="0" applyNumberFormat="1" applyFont="1" applyFill="1" applyBorder="1" applyAlignment="1">
      <alignment horizontal="center"/>
    </xf>
    <xf numFmtId="177" fontId="3" fillId="7" borderId="3" xfId="0" applyNumberFormat="1" applyFont="1" applyFill="1" applyBorder="1" applyAlignment="1">
      <alignment horizontal="right"/>
    </xf>
    <xf numFmtId="0" fontId="3" fillId="7" borderId="6" xfId="0" applyFont="1" applyFill="1" applyBorder="1" applyAlignment="1">
      <alignment horizontal="center" vertical="top"/>
    </xf>
    <xf numFmtId="0" fontId="3" fillId="5" borderId="6" xfId="0" applyFont="1" applyFill="1" applyBorder="1" applyAlignment="1">
      <alignment horizontal="center" shrinkToFit="1"/>
    </xf>
    <xf numFmtId="0" fontId="3" fillId="5" borderId="9" xfId="0" applyFont="1" applyFill="1" applyBorder="1" applyAlignment="1">
      <alignment horizontal="center" shrinkToFit="1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left"/>
    </xf>
    <xf numFmtId="177" fontId="3" fillId="0" borderId="3" xfId="0" applyNumberFormat="1" applyFont="1" applyBorder="1" applyAlignment="1">
      <alignment horizontal="right"/>
    </xf>
    <xf numFmtId="185" fontId="3" fillId="0" borderId="3" xfId="0" applyNumberFormat="1" applyFont="1" applyBorder="1"/>
    <xf numFmtId="0" fontId="3" fillId="5" borderId="6" xfId="0" applyFont="1" applyFill="1" applyBorder="1" applyAlignment="1">
      <alignment horizontal="right" wrapText="1"/>
    </xf>
    <xf numFmtId="187" fontId="3" fillId="0" borderId="6" xfId="0" applyNumberFormat="1" applyFont="1" applyBorder="1" applyAlignment="1">
      <alignment horizontal="right" vertical="center"/>
    </xf>
    <xf numFmtId="187" fontId="3" fillId="0" borderId="6" xfId="0" applyNumberFormat="1" applyFont="1" applyBorder="1"/>
    <xf numFmtId="0" fontId="3" fillId="5" borderId="28" xfId="0" applyFont="1" applyFill="1" applyBorder="1" applyAlignment="1">
      <alignment horizontal="left" vertical="top"/>
    </xf>
    <xf numFmtId="0" fontId="5" fillId="0" borderId="28" xfId="0" applyFont="1" applyBorder="1"/>
    <xf numFmtId="0" fontId="3" fillId="0" borderId="0" xfId="0" applyFont="1" applyAlignment="1">
      <alignment vertical="center"/>
    </xf>
    <xf numFmtId="186" fontId="3" fillId="0" borderId="3" xfId="0" applyNumberFormat="1" applyFont="1" applyBorder="1" applyAlignment="1">
      <alignment horizontal="right" vertical="center"/>
    </xf>
    <xf numFmtId="186" fontId="3" fillId="0" borderId="3" xfId="0" applyNumberFormat="1" applyFont="1" applyBorder="1"/>
    <xf numFmtId="178" fontId="3" fillId="0" borderId="3" xfId="0" applyNumberFormat="1" applyFont="1" applyBorder="1" applyAlignment="1">
      <alignment horizontal="right" vertical="center"/>
    </xf>
    <xf numFmtId="0" fontId="3" fillId="5" borderId="12" xfId="0" applyFont="1" applyFill="1" applyBorder="1" applyAlignment="1">
      <alignment horizontal="center"/>
    </xf>
    <xf numFmtId="178" fontId="3" fillId="7" borderId="3" xfId="0" applyNumberFormat="1" applyFont="1" applyFill="1" applyBorder="1"/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180" fontId="3" fillId="0" borderId="3" xfId="0" applyNumberFormat="1" applyFont="1" applyBorder="1" applyAlignment="1">
      <alignment horizontal="right" vertical="center"/>
    </xf>
    <xf numFmtId="180" fontId="3" fillId="7" borderId="3" xfId="0" applyNumberFormat="1" applyFont="1" applyFill="1" applyBorder="1"/>
    <xf numFmtId="178" fontId="3" fillId="13" borderId="3" xfId="0" applyNumberFormat="1" applyFont="1" applyFill="1" applyBorder="1" applyAlignment="1">
      <alignment horizontal="right" vertical="center"/>
    </xf>
    <xf numFmtId="38" fontId="3" fillId="12" borderId="3" xfId="0" applyNumberFormat="1" applyFont="1" applyFill="1" applyBorder="1"/>
    <xf numFmtId="182" fontId="3" fillId="0" borderId="3" xfId="0" applyNumberFormat="1" applyFont="1" applyBorder="1" applyAlignment="1">
      <alignment horizontal="right" vertical="center"/>
    </xf>
    <xf numFmtId="182" fontId="3" fillId="7" borderId="3" xfId="0" applyNumberFormat="1" applyFont="1" applyFill="1" applyBorder="1"/>
    <xf numFmtId="180" fontId="3" fillId="0" borderId="0" xfId="0" applyNumberFormat="1" applyFont="1"/>
    <xf numFmtId="0" fontId="3" fillId="5" borderId="3" xfId="0" applyFont="1" applyFill="1" applyBorder="1" applyAlignment="1">
      <alignment horizontal="right"/>
    </xf>
    <xf numFmtId="1" fontId="3" fillId="0" borderId="3" xfId="0" applyNumberFormat="1" applyFont="1" applyBorder="1" applyAlignment="1">
      <alignment horizontal="right" vertical="center"/>
    </xf>
    <xf numFmtId="1" fontId="3" fillId="0" borderId="3" xfId="0" applyNumberFormat="1" applyFont="1" applyBorder="1"/>
    <xf numFmtId="0" fontId="7" fillId="5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190" fontId="3" fillId="0" borderId="3" xfId="0" applyNumberFormat="1" applyFont="1" applyBorder="1" applyAlignment="1">
      <alignment horizontal="right" vertical="center"/>
    </xf>
    <xf numFmtId="190" fontId="3" fillId="7" borderId="3" xfId="0" applyNumberFormat="1" applyFont="1" applyFill="1" applyBorder="1"/>
    <xf numFmtId="0" fontId="11" fillId="5" borderId="3" xfId="0" applyFont="1" applyFill="1" applyBorder="1" applyAlignment="1">
      <alignment horizontal="center" vertical="center"/>
    </xf>
    <xf numFmtId="193" fontId="3" fillId="0" borderId="3" xfId="0" applyNumberFormat="1" applyFont="1" applyBorder="1"/>
    <xf numFmtId="0" fontId="11" fillId="5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189" fontId="3" fillId="0" borderId="3" xfId="0" applyNumberFormat="1" applyFont="1" applyBorder="1" applyAlignment="1">
      <alignment horizontal="right" vertical="center"/>
    </xf>
    <xf numFmtId="189" fontId="3" fillId="0" borderId="3" xfId="0" applyNumberFormat="1" applyFont="1" applyBorder="1"/>
    <xf numFmtId="189" fontId="3" fillId="0" borderId="3" xfId="0" applyNumberFormat="1" applyFont="1" applyBorder="1" applyAlignment="1">
      <alignment horizontal="right"/>
    </xf>
    <xf numFmtId="0" fontId="12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13" fillId="14" borderId="3" xfId="0" applyFont="1" applyFill="1" applyBorder="1" applyAlignment="1">
      <alignment vertical="center"/>
    </xf>
    <xf numFmtId="0" fontId="11" fillId="0" borderId="3" xfId="0" applyFont="1" applyBorder="1" applyAlignment="1">
      <alignment vertical="center" shrinkToFit="1"/>
    </xf>
    <xf numFmtId="0" fontId="11" fillId="0" borderId="3" xfId="0" applyFont="1" applyBorder="1" applyAlignment="1">
      <alignment vertical="center"/>
    </xf>
    <xf numFmtId="0" fontId="14" fillId="14" borderId="3" xfId="0" applyFont="1" applyFill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94" fontId="3" fillId="0" borderId="3" xfId="0" applyNumberFormat="1" applyFont="1" applyBorder="1" applyAlignment="1">
      <alignment horizontal="right" vertical="center" shrinkToFit="1"/>
    </xf>
    <xf numFmtId="0" fontId="13" fillId="14" borderId="3" xfId="0" applyFont="1" applyFill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3" fillId="14" borderId="3" xfId="0" applyFont="1" applyFill="1" applyBorder="1" applyAlignment="1">
      <alignment horizontal="center" vertical="center" wrapText="1"/>
    </xf>
    <xf numFmtId="195" fontId="3" fillId="0" borderId="3" xfId="0" applyNumberFormat="1" applyFont="1" applyBorder="1" applyAlignment="1">
      <alignment vertical="center" shrinkToFit="1"/>
    </xf>
    <xf numFmtId="196" fontId="3" fillId="0" borderId="3" xfId="0" applyNumberFormat="1" applyFont="1" applyBorder="1" applyAlignment="1">
      <alignment vertical="center" shrinkToFit="1"/>
    </xf>
    <xf numFmtId="197" fontId="3" fillId="0" borderId="3" xfId="0" applyNumberFormat="1" applyFont="1" applyBorder="1" applyAlignment="1">
      <alignment vertical="center" shrinkToFit="1"/>
    </xf>
    <xf numFmtId="0" fontId="15" fillId="0" borderId="3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193" fontId="13" fillId="14" borderId="3" xfId="0" applyNumberFormat="1" applyFont="1" applyFill="1" applyBorder="1" applyAlignment="1">
      <alignment horizontal="center" vertical="center" wrapText="1"/>
    </xf>
    <xf numFmtId="193" fontId="11" fillId="0" borderId="3" xfId="0" applyNumberFormat="1" applyFont="1" applyBorder="1" applyAlignment="1">
      <alignment horizontal="center" vertical="center" shrinkToFit="1"/>
    </xf>
    <xf numFmtId="193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6" xfId="0" applyFont="1" applyBorder="1" applyAlignment="1">
      <alignment horizontal="center" vertical="center" shrinkToFit="1"/>
    </xf>
    <xf numFmtId="0" fontId="3" fillId="7" borderId="1" xfId="0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 shrinkToFit="1"/>
    </xf>
    <xf numFmtId="183" fontId="3" fillId="0" borderId="3" xfId="0" applyNumberFormat="1" applyFont="1" applyBorder="1" applyAlignment="1">
      <alignment vertical="center"/>
    </xf>
    <xf numFmtId="183" fontId="7" fillId="0" borderId="3" xfId="0" applyNumberFormat="1" applyFont="1" applyBorder="1" applyAlignment="1">
      <alignment horizontal="center" vertical="center" shrinkToFit="1"/>
    </xf>
    <xf numFmtId="183" fontId="3" fillId="0" borderId="3" xfId="0" applyNumberFormat="1" applyFont="1" applyBorder="1" applyAlignment="1">
      <alignment horizontal="center" vertical="center"/>
    </xf>
    <xf numFmtId="9" fontId="3" fillId="15" borderId="3" xfId="0" applyNumberFormat="1" applyFont="1" applyFill="1" applyBorder="1" applyAlignment="1">
      <alignment vertical="center"/>
    </xf>
  </cellXfs>
  <cellStyles count="1">
    <cellStyle name="標準" xfId="0" builtinId="0"/>
  </cellStyles>
  <dxfs count="26">
    <dxf>
      <fill>
        <patternFill patternType="solid">
          <fgColor rgb="FFDEEAF6"/>
          <bgColor rgb="FFDEEAF6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4B4B"/>
          <bgColor rgb="FFFF4B4B"/>
        </patternFill>
      </fill>
    </dxf>
    <dxf>
      <fill>
        <patternFill patternType="solid">
          <fgColor rgb="FFFF4B4B"/>
          <bgColor rgb="FFFF4B4B"/>
        </patternFill>
      </fill>
    </dxf>
    <dxf>
      <fill>
        <patternFill patternType="solid">
          <fgColor rgb="FFFF9696"/>
          <bgColor rgb="FFFF9696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4B4B"/>
          <bgColor rgb="FFFF4B4B"/>
        </patternFill>
      </fill>
    </dxf>
    <dxf>
      <fill>
        <patternFill patternType="solid">
          <fgColor rgb="FFFF4B4B"/>
          <bgColor rgb="FFFF4B4B"/>
        </patternFill>
      </fill>
    </dxf>
    <dxf>
      <fill>
        <patternFill patternType="solid">
          <fgColor rgb="FFFF9696"/>
          <bgColor rgb="FFFF9696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none"/>
      </fill>
    </dxf>
    <dxf>
      <fill>
        <patternFill patternType="solid">
          <fgColor rgb="FFFF4B4B"/>
          <bgColor rgb="FFFF4B4B"/>
        </patternFill>
      </fill>
    </dxf>
    <dxf>
      <fill>
        <patternFill patternType="solid">
          <fgColor rgb="FFFF9696"/>
          <bgColor rgb="FFFF9696"/>
        </patternFill>
      </fill>
    </dxf>
    <dxf>
      <fill>
        <patternFill patternType="none"/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jp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1</xdr:col>
      <xdr:colOff>81280</xdr:colOff>
      <xdr:row>5</xdr:row>
      <xdr:rowOff>224790</xdr:rowOff>
    </xdr:from>
    <xdr:ext cx="4615815" cy="3810000"/>
    <xdr:pic macro="">
      <xdr:nvPicPr>
        <xdr:cNvPr id="1026" name="image3.jpg"/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145" y="1596390"/>
          <a:ext cx="4615815" cy="38100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13</xdr:col>
      <xdr:colOff>75565</xdr:colOff>
      <xdr:row>18</xdr:row>
      <xdr:rowOff>133350</xdr:rowOff>
    </xdr:from>
    <xdr:ext cx="580390" cy="419735"/>
    <xdr:sp macro="" textlink="">
      <xdr:nvSpPr>
        <xdr:cNvPr id="2049" name="Shape 3"/>
        <xdr:cNvSpPr/>
      </xdr:nvSpPr>
      <xdr:spPr>
        <a:xfrm>
          <a:off x="8735060" y="4838700"/>
          <a:ext cx="580390" cy="419735"/>
        </a:xfrm>
        <a:prstGeom prst="ellipse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13</xdr:col>
      <xdr:colOff>370840</xdr:colOff>
      <xdr:row>13</xdr:row>
      <xdr:rowOff>95250</xdr:rowOff>
    </xdr:from>
    <xdr:ext cx="66040" cy="1228725"/>
    <xdr:grpSp>
      <xdr:nvGrpSpPr>
        <xdr:cNvPr id="2050" name="Shape 2"/>
        <xdr:cNvGrpSpPr/>
      </xdr:nvGrpSpPr>
      <xdr:grpSpPr>
        <a:xfrm>
          <a:off x="9030335" y="3609975"/>
          <a:ext cx="66040" cy="1228725"/>
          <a:chOff x="5317425" y="3170400"/>
          <a:chExt cx="57300" cy="1219200"/>
        </a:xfrm>
      </xdr:grpSpPr>
      <xdr:cxnSp macro="">
        <xdr:nvCxnSpPr>
          <xdr:cNvPr id="2051" name="Shape 4"/>
          <xdr:cNvCxnSpPr>
            <a:stCxn id="2049" idx="0"/>
            <a:endCxn id="2052" idx="4"/>
          </xdr:cNvCxnSpPr>
        </xdr:nvCxnSpPr>
        <xdr:spPr>
          <a:xfrm rot="10800000" flipH="1">
            <a:off x="5317425" y="3170400"/>
            <a:ext cx="57300" cy="12192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13</xdr:col>
      <xdr:colOff>142240</xdr:colOff>
      <xdr:row>11</xdr:row>
      <xdr:rowOff>172085</xdr:rowOff>
    </xdr:from>
    <xdr:ext cx="504190" cy="414655"/>
    <xdr:sp macro="" textlink="">
      <xdr:nvSpPr>
        <xdr:cNvPr id="2052" name="Shape 5"/>
        <xdr:cNvSpPr/>
      </xdr:nvSpPr>
      <xdr:spPr>
        <a:xfrm>
          <a:off x="8801735" y="3210560"/>
          <a:ext cx="504190" cy="414655"/>
        </a:xfrm>
        <a:prstGeom prst="ellipse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8</xdr:col>
      <xdr:colOff>599440</xdr:colOff>
      <xdr:row>20</xdr:row>
      <xdr:rowOff>190500</xdr:rowOff>
    </xdr:from>
    <xdr:ext cx="4473575" cy="1780540"/>
    <xdr:sp macro="" textlink="">
      <xdr:nvSpPr>
        <xdr:cNvPr id="2053" name="Shape 6"/>
        <xdr:cNvSpPr txBox="1"/>
      </xdr:nvSpPr>
      <xdr:spPr>
        <a:xfrm>
          <a:off x="5975985" y="5372100"/>
          <a:ext cx="4473575" cy="1780540"/>
        </a:xfrm>
        <a:prstGeom prst="rect">
          <a:avLst/>
        </a:prstGeom>
        <a:solidFill>
          <a:srgbClr val="FBFBFB"/>
        </a:solidFill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●仕様書等にある、定格消費電力で算定してください。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・省エネモード、最高・最低能力等は用いないでください。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・一般的な定格電圧は100Vですが、工場等で200V等の場合は、該当する電圧の定格能力で算定してください。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・数量(n)の増加は原則認められません。（やむを得ない事情がある場合は特記事項へ記載してください。）</a:t>
          </a:r>
          <a:endParaRPr sz="1400"/>
        </a:p>
      </xdr:txBody>
    </xdr:sp>
    <xdr:clientData fLocksWithSheet="0"/>
  </xdr:oneCellAnchor>
  <xdr:oneCellAnchor>
    <xdr:from xmlns:xdr="http://schemas.openxmlformats.org/drawingml/2006/spreadsheetDrawing">
      <xdr:col>5</xdr:col>
      <xdr:colOff>0</xdr:colOff>
      <xdr:row>14</xdr:row>
      <xdr:rowOff>90805</xdr:rowOff>
    </xdr:from>
    <xdr:ext cx="3711575" cy="1118235"/>
    <xdr:sp macro="" textlink="">
      <xdr:nvSpPr>
        <xdr:cNvPr id="2054" name="Shape 7"/>
        <xdr:cNvSpPr txBox="1"/>
      </xdr:nvSpPr>
      <xdr:spPr>
        <a:xfrm>
          <a:off x="3254375" y="3843655"/>
          <a:ext cx="3711575" cy="1118235"/>
        </a:xfrm>
        <a:prstGeom prst="rect">
          <a:avLst/>
        </a:prstGeom>
        <a:solidFill>
          <a:srgbClr val="FBFBFB"/>
        </a:solidFill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●日点灯時間及び年間使用日数は、実際に設備を点灯している時間</a:t>
          </a:r>
          <a:r>
            <a:rPr lang="en-US" sz="1100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及び日数を記載してください。</a:t>
          </a:r>
          <a:endParaRPr sz="11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例：</a:t>
          </a:r>
          <a:r>
            <a:rPr lang="en-US" sz="1100" u="sng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8時間/日×250日</a:t>
          </a:r>
          <a:r>
            <a:rPr lang="en-US" sz="1100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＝2000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時間/年（年間点灯時間等、色なしのセルは自動計算されます。）</a:t>
          </a:r>
          <a:endParaRPr sz="1400"/>
        </a:p>
      </xdr:txBody>
    </xdr:sp>
    <xdr:clientData fLocksWithSheet="0"/>
  </xdr:oneCellAnchor>
  <xdr:oneCellAnchor>
    <xdr:from xmlns:xdr="http://schemas.openxmlformats.org/drawingml/2006/spreadsheetDrawing">
      <xdr:col>6</xdr:col>
      <xdr:colOff>18415</xdr:colOff>
      <xdr:row>13</xdr:row>
      <xdr:rowOff>76835</xdr:rowOff>
    </xdr:from>
    <xdr:ext cx="142875" cy="694690"/>
    <xdr:grpSp>
      <xdr:nvGrpSpPr>
        <xdr:cNvPr id="2055" name="Shape 2"/>
        <xdr:cNvGrpSpPr/>
      </xdr:nvGrpSpPr>
      <xdr:grpSpPr>
        <a:xfrm>
          <a:off x="4081780" y="3591560"/>
          <a:ext cx="142875" cy="694690"/>
          <a:chOff x="5279175" y="3437100"/>
          <a:chExt cx="133500" cy="685800"/>
        </a:xfrm>
      </xdr:grpSpPr>
      <xdr:cxnSp macro="">
        <xdr:nvCxnSpPr>
          <xdr:cNvPr id="2056" name="Shape 8"/>
          <xdr:cNvCxnSpPr>
            <a:endCxn id="2057" idx="4"/>
          </xdr:cNvCxnSpPr>
        </xdr:nvCxnSpPr>
        <xdr:spPr>
          <a:xfrm rot="10800000">
            <a:off x="5279175" y="3437100"/>
            <a:ext cx="133500" cy="6858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5</xdr:col>
      <xdr:colOff>18415</xdr:colOff>
      <xdr:row>11</xdr:row>
      <xdr:rowOff>142875</xdr:rowOff>
    </xdr:from>
    <xdr:ext cx="1263015" cy="419100"/>
    <xdr:sp macro="" textlink="">
      <xdr:nvSpPr>
        <xdr:cNvPr id="2057" name="Shape 9"/>
        <xdr:cNvSpPr/>
      </xdr:nvSpPr>
      <xdr:spPr>
        <a:xfrm>
          <a:off x="3272790" y="3181350"/>
          <a:ext cx="1263015" cy="419100"/>
        </a:xfrm>
        <a:prstGeom prst="ellipse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16</xdr:col>
      <xdr:colOff>628015</xdr:colOff>
      <xdr:row>45</xdr:row>
      <xdr:rowOff>208915</xdr:rowOff>
    </xdr:from>
    <xdr:ext cx="395605" cy="971550"/>
    <xdr:sp macro="" textlink="">
      <xdr:nvSpPr>
        <xdr:cNvPr id="2058" name="Shape 10"/>
        <xdr:cNvSpPr/>
      </xdr:nvSpPr>
      <xdr:spPr>
        <a:xfrm>
          <a:off x="11257280" y="11991340"/>
          <a:ext cx="395605" cy="971550"/>
        </a:xfrm>
        <a:prstGeom prst="rect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17</xdr:col>
      <xdr:colOff>628015</xdr:colOff>
      <xdr:row>40</xdr:row>
      <xdr:rowOff>200025</xdr:rowOff>
    </xdr:from>
    <xdr:ext cx="2575560" cy="339090"/>
    <xdr:sp macro="" textlink="">
      <xdr:nvSpPr>
        <xdr:cNvPr id="2059" name="Shape 11"/>
        <xdr:cNvSpPr/>
      </xdr:nvSpPr>
      <xdr:spPr>
        <a:xfrm>
          <a:off x="11913870" y="10791825"/>
          <a:ext cx="2575560" cy="339090"/>
        </a:xfrm>
        <a:prstGeom prst="rect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16</xdr:col>
      <xdr:colOff>628015</xdr:colOff>
      <xdr:row>43</xdr:row>
      <xdr:rowOff>180975</xdr:rowOff>
    </xdr:from>
    <xdr:ext cx="671830" cy="352425"/>
    <xdr:sp macro="" textlink="">
      <xdr:nvSpPr>
        <xdr:cNvPr id="2060" name="Shape 12"/>
        <xdr:cNvSpPr/>
      </xdr:nvSpPr>
      <xdr:spPr>
        <a:xfrm>
          <a:off x="11257280" y="11487150"/>
          <a:ext cx="671830" cy="352425"/>
        </a:xfrm>
        <a:prstGeom prst="rect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22</xdr:col>
      <xdr:colOff>589915</xdr:colOff>
      <xdr:row>40</xdr:row>
      <xdr:rowOff>200025</xdr:rowOff>
    </xdr:from>
    <xdr:ext cx="1281430" cy="333375"/>
    <xdr:sp macro="" textlink="">
      <xdr:nvSpPr>
        <xdr:cNvPr id="2061" name="Shape 13"/>
        <xdr:cNvSpPr/>
      </xdr:nvSpPr>
      <xdr:spPr>
        <a:xfrm>
          <a:off x="15158720" y="10791825"/>
          <a:ext cx="1281430" cy="333375"/>
        </a:xfrm>
        <a:prstGeom prst="rect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18</xdr:col>
      <xdr:colOff>27940</xdr:colOff>
      <xdr:row>42</xdr:row>
      <xdr:rowOff>66040</xdr:rowOff>
    </xdr:from>
    <xdr:ext cx="504190" cy="304800"/>
    <xdr:sp macro="" textlink="">
      <xdr:nvSpPr>
        <xdr:cNvPr id="2062" name="Shape 14"/>
        <xdr:cNvSpPr/>
      </xdr:nvSpPr>
      <xdr:spPr>
        <a:xfrm rot="10800000">
          <a:off x="11970385" y="11134090"/>
          <a:ext cx="504190" cy="304800"/>
        </a:xfrm>
        <a:prstGeom prst="downArrow">
          <a:avLst>
            <a:gd name="adj1" fmla="val 50000"/>
            <a:gd name="adj2" fmla="val 50000"/>
          </a:avLst>
        </a:prstGeom>
        <a:solidFill>
          <a:srgbClr val="FF0000"/>
        </a:solidFill>
        <a:ln w="12700" cap="flat" cmpd="sng">
          <a:solidFill>
            <a:srgbClr val="7F7F7F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16</xdr:col>
      <xdr:colOff>628015</xdr:colOff>
      <xdr:row>50</xdr:row>
      <xdr:rowOff>0</xdr:rowOff>
    </xdr:from>
    <xdr:ext cx="395605" cy="533400"/>
    <xdr:sp macro="" textlink="">
      <xdr:nvSpPr>
        <xdr:cNvPr id="2063" name="Shape 15"/>
        <xdr:cNvSpPr/>
      </xdr:nvSpPr>
      <xdr:spPr>
        <a:xfrm>
          <a:off x="11257280" y="12973050"/>
          <a:ext cx="395605" cy="533400"/>
        </a:xfrm>
        <a:prstGeom prst="ellipse">
          <a:avLst/>
        </a:prstGeom>
        <a:noFill/>
        <a:ln w="19050" cap="flat" cmpd="sng">
          <a:solidFill>
            <a:srgbClr val="0070C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18</xdr:col>
      <xdr:colOff>75565</xdr:colOff>
      <xdr:row>31</xdr:row>
      <xdr:rowOff>191135</xdr:rowOff>
    </xdr:from>
    <xdr:ext cx="3540760" cy="1021715"/>
    <xdr:sp macro="" textlink="">
      <xdr:nvSpPr>
        <xdr:cNvPr id="2064" name="Shape 16"/>
        <xdr:cNvSpPr txBox="1"/>
      </xdr:nvSpPr>
      <xdr:spPr>
        <a:xfrm>
          <a:off x="12018010" y="8163560"/>
          <a:ext cx="3540760" cy="1021715"/>
        </a:xfrm>
        <a:prstGeom prst="rect">
          <a:avLst/>
        </a:prstGeom>
        <a:solidFill>
          <a:schemeClr val="lt1"/>
        </a:solidFill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●定格能力・消費電力を記入して、算定してください。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・定格能力の合計(kW)の増加は原則認められません。（やむを得ない事情がある場合は特記事項へ記載してください。）</a:t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14</xdr:col>
      <xdr:colOff>0</xdr:colOff>
      <xdr:row>53</xdr:row>
      <xdr:rowOff>0</xdr:rowOff>
    </xdr:from>
    <xdr:ext cx="3873500" cy="619125"/>
    <xdr:sp macro="" textlink="">
      <xdr:nvSpPr>
        <xdr:cNvPr id="2065" name="Shape 17"/>
        <xdr:cNvSpPr txBox="1"/>
      </xdr:nvSpPr>
      <xdr:spPr>
        <a:xfrm>
          <a:off x="9316085" y="13687425"/>
          <a:ext cx="3873500" cy="619125"/>
        </a:xfrm>
        <a:prstGeom prst="rect">
          <a:avLst/>
        </a:prstGeom>
        <a:solidFill>
          <a:schemeClr val="lt1"/>
        </a:solidFill>
        <a:ln w="19050" cap="flat" cmpd="sng">
          <a:solidFill>
            <a:srgbClr val="0070C0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●最大・中間・最低能力、低温能力など、定格以外の能力では算定しないでください。</a:t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17</xdr:col>
      <xdr:colOff>0</xdr:colOff>
      <xdr:row>52</xdr:row>
      <xdr:rowOff>47625</xdr:rowOff>
    </xdr:from>
    <xdr:ext cx="170815" cy="219710"/>
    <xdr:grpSp>
      <xdr:nvGrpSpPr>
        <xdr:cNvPr id="2066" name="Shape 2"/>
        <xdr:cNvGrpSpPr/>
      </xdr:nvGrpSpPr>
      <xdr:grpSpPr>
        <a:xfrm>
          <a:off x="11285855" y="13496925"/>
          <a:ext cx="170815" cy="219710"/>
          <a:chOff x="5265038" y="3675075"/>
          <a:chExt cx="162000" cy="209700"/>
        </a:xfrm>
      </xdr:grpSpPr>
      <xdr:cxnSp macro="">
        <xdr:nvCxnSpPr>
          <xdr:cNvPr id="2067" name="Shape 18"/>
          <xdr:cNvCxnSpPr>
            <a:stCxn id="2065" idx="0"/>
            <a:endCxn id="2063" idx="4"/>
          </xdr:cNvCxnSpPr>
        </xdr:nvCxnSpPr>
        <xdr:spPr>
          <a:xfrm rot="10800000" flipH="1">
            <a:off x="5265038" y="3675075"/>
            <a:ext cx="162000" cy="20970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1</xdr:col>
      <xdr:colOff>570865</xdr:colOff>
      <xdr:row>0</xdr:row>
      <xdr:rowOff>56515</xdr:rowOff>
    </xdr:from>
    <xdr:ext cx="4123690" cy="1931670"/>
    <xdr:sp macro="" textlink="">
      <xdr:nvSpPr>
        <xdr:cNvPr id="2068" name="Shape 19"/>
        <xdr:cNvSpPr txBox="1"/>
      </xdr:nvSpPr>
      <xdr:spPr>
        <a:xfrm>
          <a:off x="1198880" y="56515"/>
          <a:ext cx="4123690" cy="1931670"/>
        </a:xfrm>
        <a:prstGeom prst="rect">
          <a:avLst/>
        </a:prstGeom>
        <a:solidFill>
          <a:srgbClr val="FBFBFB"/>
        </a:solidFill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●仕様書等にある、定格消費電力で算定してください。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/>
            <a:t/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・仕様書等が手元にない場合は、メーカーHP等から収集してください。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・仕様書等が用意できない場合は、次の方法等で確認し、根拠資料（仕様書等の代わり）を用意してください。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/>
            <a:t/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→省エネ診断を受診する（診断結果報告書を提出する。）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→施工事業者へ測定等を依頼する（測定結果を提出する。）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→光源（蛍光灯等）に記載のワット数から算定する（ワット数が読み取れる写真を撮影し、根拠資料として提出する。）</a:t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3</xdr:col>
      <xdr:colOff>523240</xdr:colOff>
      <xdr:row>8</xdr:row>
      <xdr:rowOff>123825</xdr:rowOff>
    </xdr:from>
    <xdr:ext cx="832485" cy="702945"/>
    <xdr:grpSp>
      <xdr:nvGrpSpPr>
        <xdr:cNvPr id="2069" name="Shape 2"/>
        <xdr:cNvGrpSpPr/>
      </xdr:nvGrpSpPr>
      <xdr:grpSpPr>
        <a:xfrm>
          <a:off x="2464435" y="2209800"/>
          <a:ext cx="832485" cy="702945"/>
          <a:chOff x="4931738" y="3427575"/>
          <a:chExt cx="828600" cy="705000"/>
        </a:xfrm>
      </xdr:grpSpPr>
      <xdr:cxnSp macro="">
        <xdr:nvCxnSpPr>
          <xdr:cNvPr id="2070" name="Shape 20"/>
          <xdr:cNvCxnSpPr>
            <a:stCxn id="2068" idx="2"/>
            <a:endCxn id="2071" idx="0"/>
          </xdr:cNvCxnSpPr>
        </xdr:nvCxnSpPr>
        <xdr:spPr>
          <a:xfrm flipH="1">
            <a:off x="4931738" y="3427575"/>
            <a:ext cx="828600" cy="7050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3</xdr:col>
      <xdr:colOff>238125</xdr:colOff>
      <xdr:row>11</xdr:row>
      <xdr:rowOff>124460</xdr:rowOff>
    </xdr:from>
    <xdr:ext cx="500380" cy="494030"/>
    <xdr:sp macro="" textlink="">
      <xdr:nvSpPr>
        <xdr:cNvPr id="2071" name="Shape 21"/>
        <xdr:cNvSpPr/>
      </xdr:nvSpPr>
      <xdr:spPr>
        <a:xfrm>
          <a:off x="2179320" y="3162935"/>
          <a:ext cx="500380" cy="494030"/>
        </a:xfrm>
        <a:prstGeom prst="ellipse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17</xdr:col>
      <xdr:colOff>561340</xdr:colOff>
      <xdr:row>8</xdr:row>
      <xdr:rowOff>0</xdr:rowOff>
    </xdr:from>
    <xdr:ext cx="76200" cy="466725"/>
    <xdr:grpSp>
      <xdr:nvGrpSpPr>
        <xdr:cNvPr id="2072" name="Shape 2"/>
        <xdr:cNvGrpSpPr/>
      </xdr:nvGrpSpPr>
      <xdr:grpSpPr>
        <a:xfrm>
          <a:off x="11847195" y="2085975"/>
          <a:ext cx="76200" cy="466725"/>
          <a:chOff x="5312663" y="3546638"/>
          <a:chExt cx="66600" cy="466800"/>
        </a:xfrm>
      </xdr:grpSpPr>
      <xdr:cxnSp macro="">
        <xdr:nvCxnSpPr>
          <xdr:cNvPr id="2073" name="Shape 22"/>
          <xdr:cNvCxnSpPr>
            <a:stCxn id="2092" idx="2"/>
            <a:endCxn id="24" idx="0"/>
          </xdr:cNvCxnSpPr>
        </xdr:nvCxnSpPr>
        <xdr:spPr>
          <a:xfrm>
            <a:off x="5312663" y="3546638"/>
            <a:ext cx="66600" cy="4668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19</xdr:col>
      <xdr:colOff>628015</xdr:colOff>
      <xdr:row>36</xdr:row>
      <xdr:rowOff>29210</xdr:rowOff>
    </xdr:from>
    <xdr:ext cx="586105" cy="1130935"/>
    <xdr:grpSp>
      <xdr:nvGrpSpPr>
        <xdr:cNvPr id="2074" name="Shape 2"/>
        <xdr:cNvGrpSpPr/>
      </xdr:nvGrpSpPr>
      <xdr:grpSpPr>
        <a:xfrm>
          <a:off x="13227050" y="9182735"/>
          <a:ext cx="586105" cy="1130935"/>
          <a:chOff x="5055413" y="3218025"/>
          <a:chExt cx="581100" cy="1124100"/>
        </a:xfrm>
      </xdr:grpSpPr>
      <xdr:cxnSp macro="">
        <xdr:nvCxnSpPr>
          <xdr:cNvPr id="2075" name="Shape 25"/>
          <xdr:cNvCxnSpPr>
            <a:stCxn id="2064" idx="2"/>
            <a:endCxn id="2059" idx="0"/>
          </xdr:cNvCxnSpPr>
        </xdr:nvCxnSpPr>
        <xdr:spPr>
          <a:xfrm flipH="1">
            <a:off x="5055413" y="3218025"/>
            <a:ext cx="581100" cy="11241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12</xdr:col>
      <xdr:colOff>313690</xdr:colOff>
      <xdr:row>20</xdr:row>
      <xdr:rowOff>0</xdr:rowOff>
    </xdr:from>
    <xdr:ext cx="494665" cy="208915"/>
    <xdr:grpSp>
      <xdr:nvGrpSpPr>
        <xdr:cNvPr id="2076" name="Shape 2"/>
        <xdr:cNvGrpSpPr/>
      </xdr:nvGrpSpPr>
      <xdr:grpSpPr>
        <a:xfrm>
          <a:off x="8316595" y="5181600"/>
          <a:ext cx="494665" cy="208915"/>
          <a:chOff x="5103113" y="3679913"/>
          <a:chExt cx="485700" cy="200100"/>
        </a:xfrm>
      </xdr:grpSpPr>
      <xdr:cxnSp macro="">
        <xdr:nvCxnSpPr>
          <xdr:cNvPr id="2077" name="Shape 26"/>
          <xdr:cNvCxnSpPr>
            <a:stCxn id="2053" idx="0"/>
            <a:endCxn id="2049" idx="3"/>
          </xdr:cNvCxnSpPr>
        </xdr:nvCxnSpPr>
        <xdr:spPr>
          <a:xfrm rot="10800000" flipH="1">
            <a:off x="5103113" y="3679913"/>
            <a:ext cx="485700" cy="2001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20</xdr:col>
      <xdr:colOff>628015</xdr:colOff>
      <xdr:row>36</xdr:row>
      <xdr:rowOff>29210</xdr:rowOff>
    </xdr:from>
    <xdr:ext cx="1880235" cy="1130935"/>
    <xdr:grpSp>
      <xdr:nvGrpSpPr>
        <xdr:cNvPr id="2078" name="Shape 2"/>
        <xdr:cNvGrpSpPr/>
      </xdr:nvGrpSpPr>
      <xdr:grpSpPr>
        <a:xfrm>
          <a:off x="13883640" y="9182735"/>
          <a:ext cx="1880235" cy="1130935"/>
          <a:chOff x="4407788" y="3218025"/>
          <a:chExt cx="1876500" cy="1124100"/>
        </a:xfrm>
      </xdr:grpSpPr>
      <xdr:cxnSp macro="">
        <xdr:nvCxnSpPr>
          <xdr:cNvPr id="2079" name="Shape 27"/>
          <xdr:cNvCxnSpPr>
            <a:stCxn id="2064" idx="2"/>
            <a:endCxn id="2061" idx="0"/>
          </xdr:cNvCxnSpPr>
        </xdr:nvCxnSpPr>
        <xdr:spPr>
          <a:xfrm>
            <a:off x="4407788" y="3218025"/>
            <a:ext cx="1876500" cy="11241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3</xdr:col>
      <xdr:colOff>276225</xdr:colOff>
      <xdr:row>31</xdr:row>
      <xdr:rowOff>172720</xdr:rowOff>
    </xdr:from>
    <xdr:ext cx="6156960" cy="416560"/>
    <xdr:sp macro="" textlink="">
      <xdr:nvSpPr>
        <xdr:cNvPr id="2080" name="Shape 28"/>
        <xdr:cNvSpPr txBox="1"/>
      </xdr:nvSpPr>
      <xdr:spPr>
        <a:xfrm>
          <a:off x="2217420" y="8145145"/>
          <a:ext cx="6156960" cy="416560"/>
        </a:xfrm>
        <a:prstGeom prst="rect">
          <a:avLst/>
        </a:prstGeom>
        <a:solidFill>
          <a:schemeClr val="lt1"/>
        </a:solidFill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●負荷率は40％を参考値とします。負荷率を把握していない場合は、そのまま算定してください。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2</xdr:col>
      <xdr:colOff>628015</xdr:colOff>
      <xdr:row>31</xdr:row>
      <xdr:rowOff>104775</xdr:rowOff>
    </xdr:from>
    <xdr:ext cx="224155" cy="647700"/>
    <xdr:grpSp>
      <xdr:nvGrpSpPr>
        <xdr:cNvPr id="2081" name="Shape 2"/>
        <xdr:cNvGrpSpPr/>
      </xdr:nvGrpSpPr>
      <xdr:grpSpPr>
        <a:xfrm>
          <a:off x="1912620" y="8077200"/>
          <a:ext cx="224155" cy="647700"/>
          <a:chOff x="5236538" y="3460913"/>
          <a:chExt cx="219000" cy="638100"/>
        </a:xfrm>
      </xdr:grpSpPr>
      <xdr:cxnSp macro="">
        <xdr:nvCxnSpPr>
          <xdr:cNvPr id="2082" name="Shape 29"/>
          <xdr:cNvCxnSpPr>
            <a:stCxn id="2080" idx="1"/>
            <a:endCxn id="2083" idx="7"/>
          </xdr:cNvCxnSpPr>
        </xdr:nvCxnSpPr>
        <xdr:spPr>
          <a:xfrm flipH="1">
            <a:off x="5236538" y="3460913"/>
            <a:ext cx="219000" cy="6381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2</xdr:col>
      <xdr:colOff>199390</xdr:colOff>
      <xdr:row>33</xdr:row>
      <xdr:rowOff>180975</xdr:rowOff>
    </xdr:from>
    <xdr:ext cx="504190" cy="571500"/>
    <xdr:sp macro="" textlink="">
      <xdr:nvSpPr>
        <xdr:cNvPr id="2083" name="Shape 30"/>
        <xdr:cNvSpPr/>
      </xdr:nvSpPr>
      <xdr:spPr>
        <a:xfrm>
          <a:off x="1483995" y="8620125"/>
          <a:ext cx="504190" cy="571500"/>
        </a:xfrm>
        <a:prstGeom prst="ellipse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7</xdr:col>
      <xdr:colOff>0</xdr:colOff>
      <xdr:row>9</xdr:row>
      <xdr:rowOff>232410</xdr:rowOff>
    </xdr:from>
    <xdr:ext cx="1275080" cy="733425"/>
    <xdr:sp macro="" textlink="">
      <xdr:nvSpPr>
        <xdr:cNvPr id="2084" name="Shape 31"/>
        <xdr:cNvSpPr/>
      </xdr:nvSpPr>
      <xdr:spPr>
        <a:xfrm>
          <a:off x="4719955" y="2546985"/>
          <a:ext cx="1275080" cy="733425"/>
        </a:xfrm>
        <a:prstGeom prst="rect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17</xdr:col>
      <xdr:colOff>0</xdr:colOff>
      <xdr:row>9</xdr:row>
      <xdr:rowOff>232410</xdr:rowOff>
    </xdr:from>
    <xdr:ext cx="1275080" cy="733425"/>
    <xdr:sp macro="" textlink="">
      <xdr:nvSpPr>
        <xdr:cNvPr id="2085" name="Shape 31"/>
        <xdr:cNvSpPr/>
      </xdr:nvSpPr>
      <xdr:spPr>
        <a:xfrm>
          <a:off x="11285855" y="2546985"/>
          <a:ext cx="1275080" cy="733425"/>
        </a:xfrm>
        <a:prstGeom prst="rect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8</xdr:col>
      <xdr:colOff>0</xdr:colOff>
      <xdr:row>8</xdr:row>
      <xdr:rowOff>0</xdr:rowOff>
    </xdr:from>
    <xdr:ext cx="2331720" cy="466725"/>
    <xdr:grpSp>
      <xdr:nvGrpSpPr>
        <xdr:cNvPr id="2086" name="Shape 2"/>
        <xdr:cNvGrpSpPr/>
      </xdr:nvGrpSpPr>
      <xdr:grpSpPr>
        <a:xfrm>
          <a:off x="5376545" y="2085975"/>
          <a:ext cx="2331720" cy="466725"/>
          <a:chOff x="4183950" y="3546638"/>
          <a:chExt cx="2324100" cy="466800"/>
        </a:xfrm>
      </xdr:grpSpPr>
      <xdr:cxnSp macro="">
        <xdr:nvCxnSpPr>
          <xdr:cNvPr id="2087" name="Shape 32"/>
          <xdr:cNvCxnSpPr>
            <a:stCxn id="2091" idx="2"/>
            <a:endCxn id="2085" idx="0"/>
          </xdr:cNvCxnSpPr>
        </xdr:nvCxnSpPr>
        <xdr:spPr>
          <a:xfrm flipH="1">
            <a:off x="4183950" y="3546638"/>
            <a:ext cx="2324100" cy="4668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8</xdr:col>
      <xdr:colOff>379730</xdr:colOff>
      <xdr:row>0</xdr:row>
      <xdr:rowOff>64135</xdr:rowOff>
    </xdr:from>
    <xdr:ext cx="8009255" cy="1801495"/>
    <xdr:grpSp>
      <xdr:nvGrpSpPr>
        <xdr:cNvPr id="2088" name="Shape 2"/>
        <xdr:cNvGrpSpPr/>
      </xdr:nvGrpSpPr>
      <xdr:grpSpPr>
        <a:xfrm>
          <a:off x="5756275" y="64135"/>
          <a:ext cx="8009255" cy="1801495"/>
          <a:chOff x="1455038" y="2932275"/>
          <a:chExt cx="7781925" cy="1695450"/>
        </a:xfrm>
      </xdr:grpSpPr>
      <xdr:grpSp>
        <xdr:nvGrpSpPr>
          <xdr:cNvPr id="2089" name="Shape 34"/>
          <xdr:cNvGrpSpPr/>
        </xdr:nvGrpSpPr>
        <xdr:grpSpPr>
          <a:xfrm>
            <a:off x="1455038" y="2932275"/>
            <a:ext cx="7781925" cy="1695450"/>
            <a:chOff x="5253318" y="385482"/>
            <a:chExt cx="8848164" cy="2097742"/>
          </a:xfrm>
        </xdr:grpSpPr>
        <xdr:sp macro="" textlink="">
          <xdr:nvSpPr>
            <xdr:cNvPr id="2090" name="Shape 35"/>
            <xdr:cNvSpPr/>
          </xdr:nvSpPr>
          <xdr:spPr>
            <a:xfrm>
              <a:off x="5253318" y="385482"/>
              <a:ext cx="8848150" cy="2097725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overflow" horzOverflow="overflow" wrap="square" lIns="91425" tIns="91425" rIns="91425" bIns="91425" anchor="ctr" anchorCtr="0"/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</a:pPr>
              <a:r>
                <a:t/>
              </a:r>
              <a:endParaRPr sz="1400"/>
            </a:p>
          </xdr:txBody>
        </xdr:sp>
        <xdr:sp macro="" textlink="">
          <xdr:nvSpPr>
            <xdr:cNvPr id="2091" name="Shape 33"/>
            <xdr:cNvSpPr txBox="1"/>
          </xdr:nvSpPr>
          <xdr:spPr>
            <a:xfrm>
              <a:off x="5253318" y="385482"/>
              <a:ext cx="4419600" cy="2097742"/>
            </a:xfrm>
            <a:prstGeom prst="rect">
              <a:avLst/>
            </a:prstGeom>
            <a:solidFill>
              <a:srgbClr val="FBFBFB"/>
            </a:solidFill>
            <a:ln w="19050" cap="flat" cmpd="sng">
              <a:solidFill>
                <a:srgbClr val="FF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vertOverflow="overflow" horzOverflow="overflow" wrap="square" lIns="91425" tIns="45700" rIns="91425" bIns="45700" anchor="t" anchorCtr="0"/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sym typeface="Calibri"/>
                  <a:cs typeface="Calibri"/>
                </a:rPr>
                <a:t>●人感センサ等が導入されている、又は更新により導入する場合</a:t>
              </a:r>
              <a:endParaRPr sz="1100"/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</a:pPr>
              <a:r>
                <a:t/>
              </a:r>
              <a:endParaRPr sz="1100"/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sym typeface="Calibri"/>
                  <a:cs typeface="Calibri"/>
                </a:rPr>
                <a:t>・人感センサの列で「○」を選択してください。点灯率のセルが入力色に変わります。点灯率のセルに点灯率を入力してください。</a:t>
              </a:r>
              <a:endParaRPr sz="1100"/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</a:pPr>
              <a:r>
                <a:t/>
              </a:r>
              <a:endParaRPr sz="1100"/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sym typeface="Calibri"/>
                  <a:cs typeface="Calibri"/>
                </a:rPr>
                <a:t>※点灯率は人感センサ等による自動制御のみ考慮します。人による運用対策（昼休み中に職員が消灯して90％）等は含みません。</a:t>
              </a:r>
              <a:endParaRPr sz="1100"/>
            </a:p>
          </xdr:txBody>
        </xdr:sp>
        <xdr:sp macro="" textlink="">
          <xdr:nvSpPr>
            <xdr:cNvPr id="2092" name="Shape 23"/>
            <xdr:cNvSpPr txBox="1"/>
          </xdr:nvSpPr>
          <xdr:spPr>
            <a:xfrm>
              <a:off x="9681882" y="385482"/>
              <a:ext cx="4419600" cy="2097741"/>
            </a:xfrm>
            <a:prstGeom prst="rect">
              <a:avLst/>
            </a:prstGeom>
            <a:solidFill>
              <a:srgbClr val="FBFBFB"/>
            </a:solidFill>
            <a:ln w="19050" cap="flat" cmpd="sng">
              <a:solidFill>
                <a:srgbClr val="FF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vertOverflow="overflow" horzOverflow="overflow" wrap="square" lIns="91425" tIns="45700" rIns="91425" bIns="45700" anchor="t" anchorCtr="0"/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sym typeface="Calibri"/>
                  <a:cs typeface="Calibri"/>
                </a:rPr>
                <a:t>●点灯率の根拠資料について</a:t>
              </a:r>
              <a:endParaRPr sz="1100"/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</a:pPr>
              <a:r>
                <a:t/>
              </a:r>
              <a:endParaRPr sz="1100"/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sym typeface="Calibri"/>
                  <a:cs typeface="Calibri"/>
                </a:rPr>
                <a:t>・次の方法等で確認し、根拠資料を用意してください。</a:t>
              </a:r>
              <a:endParaRPr sz="1100"/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</a:pPr>
              <a:r>
                <a:t/>
              </a:r>
              <a:endParaRPr sz="1100"/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sym typeface="Calibri"/>
                  <a:cs typeface="Calibri"/>
                </a:rPr>
                <a:t>→管理システム等で把握している（記録を提出する）</a:t>
              </a:r>
              <a:endParaRPr sz="1100"/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sym typeface="Calibri"/>
                  <a:cs typeface="Calibri"/>
                </a:rPr>
                <a:t>→施工事業者へ測定等を依頼する（測定結果を提出する。）</a:t>
              </a:r>
              <a:endParaRPr sz="1100"/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sym typeface="Calibri"/>
                  <a:cs typeface="Calibri"/>
                </a:rPr>
                <a:t>→メーカー等へ問い合わせる（回答された値の確認できるもの（メール等）を提出する。）</a:t>
              </a:r>
              <a:endParaRPr sz="1100">
                <a:solidFill>
                  <a:schemeClr val="dk1"/>
                </a:solidFill>
                <a:latin typeface="Calibri"/>
                <a:ea typeface="Calibri"/>
                <a:sym typeface="Calibri"/>
                <a:cs typeface="Calibri"/>
              </a:endParaRPr>
            </a:p>
          </xdr:txBody>
        </xdr:sp>
      </xdr:grpSp>
    </xdr:grpSp>
    <xdr:clientData fLocksWithSheet="0"/>
  </xdr:oneCellAnchor>
  <xdr:oneCellAnchor>
    <xdr:from xmlns:xdr="http://schemas.openxmlformats.org/drawingml/2006/spreadsheetDrawing">
      <xdr:col>0</xdr:col>
      <xdr:colOff>589915</xdr:colOff>
      <xdr:row>43</xdr:row>
      <xdr:rowOff>142875</xdr:rowOff>
    </xdr:from>
    <xdr:ext cx="4406900" cy="2399665"/>
    <xdr:sp macro="" textlink="">
      <xdr:nvSpPr>
        <xdr:cNvPr id="2093" name="Shape 36"/>
        <xdr:cNvSpPr txBox="1"/>
      </xdr:nvSpPr>
      <xdr:spPr>
        <a:xfrm>
          <a:off x="589915" y="11449050"/>
          <a:ext cx="4406900" cy="2399665"/>
        </a:xfrm>
        <a:prstGeom prst="rect">
          <a:avLst/>
        </a:prstGeom>
        <a:solidFill>
          <a:srgbClr val="FBFBFB"/>
        </a:solidFill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●仕様書等にある、定格消費電力等で算定してください。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・仕様書等が手元にない場合は、メーカーHP等から収集してください。</a:t>
          </a:r>
          <a:endParaRPr sz="1100">
            <a:solidFill>
              <a:schemeClr val="dk1"/>
            </a:solidFill>
            <a:latin typeface="Calibri"/>
            <a:ea typeface="Calibri"/>
            <a:sym typeface="Calibri"/>
            <a:cs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・更新前設備の仕様書等が用意できない場合は、次の方法等で確認し、根拠資料（仕様書等の代わり）を用意してください。</a:t>
          </a:r>
          <a:endParaRPr sz="11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→施工事業者へ測定等を依頼する（測定結果を提出する。）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→本体の銘板や仕様表等から読み取る（定格能力・消費電力等が読み取れる写真を撮影し、根拠資料として提出する。）</a:t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3</xdr:col>
      <xdr:colOff>628015</xdr:colOff>
      <xdr:row>42</xdr:row>
      <xdr:rowOff>76835</xdr:rowOff>
    </xdr:from>
    <xdr:ext cx="262890" cy="303530"/>
    <xdr:grpSp>
      <xdr:nvGrpSpPr>
        <xdr:cNvPr id="2094" name="Shape 2"/>
        <xdr:cNvGrpSpPr/>
      </xdr:nvGrpSpPr>
      <xdr:grpSpPr>
        <a:xfrm>
          <a:off x="2569210" y="11144885"/>
          <a:ext cx="262890" cy="303530"/>
          <a:chOff x="5217488" y="3632438"/>
          <a:chExt cx="257100" cy="295200"/>
        </a:xfrm>
      </xdr:grpSpPr>
      <xdr:cxnSp macro="">
        <xdr:nvCxnSpPr>
          <xdr:cNvPr id="2095" name="Shape 37"/>
          <xdr:cNvCxnSpPr>
            <a:stCxn id="2093" idx="0"/>
            <a:endCxn id="2096" idx="5"/>
          </xdr:cNvCxnSpPr>
        </xdr:nvCxnSpPr>
        <xdr:spPr>
          <a:xfrm rot="10800000">
            <a:off x="5217488" y="3632438"/>
            <a:ext cx="257100" cy="2952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3</xdr:col>
      <xdr:colOff>209550</xdr:colOff>
      <xdr:row>40</xdr:row>
      <xdr:rowOff>133350</xdr:rowOff>
    </xdr:from>
    <xdr:ext cx="501015" cy="495300"/>
    <xdr:sp macro="" textlink="">
      <xdr:nvSpPr>
        <xdr:cNvPr id="2096" name="Shape 38"/>
        <xdr:cNvSpPr/>
      </xdr:nvSpPr>
      <xdr:spPr>
        <a:xfrm>
          <a:off x="2150745" y="10725150"/>
          <a:ext cx="501015" cy="495300"/>
        </a:xfrm>
        <a:prstGeom prst="ellipse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6</xdr:col>
      <xdr:colOff>56515</xdr:colOff>
      <xdr:row>40</xdr:row>
      <xdr:rowOff>104775</xdr:rowOff>
    </xdr:from>
    <xdr:ext cx="1262380" cy="494030"/>
    <xdr:sp macro="" textlink="">
      <xdr:nvSpPr>
        <xdr:cNvPr id="2097" name="Shape 39"/>
        <xdr:cNvSpPr/>
      </xdr:nvSpPr>
      <xdr:spPr>
        <a:xfrm>
          <a:off x="4119880" y="10696575"/>
          <a:ext cx="1262380" cy="494030"/>
        </a:xfrm>
        <a:prstGeom prst="ellipse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6</xdr:col>
      <xdr:colOff>399415</xdr:colOff>
      <xdr:row>34</xdr:row>
      <xdr:rowOff>76835</xdr:rowOff>
    </xdr:from>
    <xdr:ext cx="6925310" cy="589280"/>
    <xdr:sp macro="" textlink="">
      <xdr:nvSpPr>
        <xdr:cNvPr id="2098" name="Shape 40"/>
        <xdr:cNvSpPr txBox="1"/>
      </xdr:nvSpPr>
      <xdr:spPr>
        <a:xfrm>
          <a:off x="4462780" y="8754110"/>
          <a:ext cx="6925310" cy="589280"/>
        </a:xfrm>
        <a:prstGeom prst="rect">
          <a:avLst/>
        </a:prstGeom>
        <a:solidFill>
          <a:srgbClr val="FBFBFB"/>
        </a:solidFill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●年間冷房（暖房）時間は、実際に設備を稼働している時間を記載してください。（根拠資料の提出は任意です。）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例：</a:t>
          </a:r>
          <a:r>
            <a:rPr lang="en-US" sz="1100" u="none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6～9月に冷房→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8時間/日×</a:t>
          </a:r>
          <a:r>
            <a:rPr lang="en-US" sz="1100" u="none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122日</a:t>
          </a:r>
          <a:r>
            <a:rPr lang="en-US" sz="1100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＝</a:t>
          </a:r>
          <a:r>
            <a:rPr lang="en-US" sz="1100" u="sng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976時間/年</a:t>
          </a:r>
          <a:r>
            <a:rPr lang="en-US" sz="1100" u="none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、11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～4月に暖房→8時間/日×</a:t>
          </a:r>
          <a:r>
            <a:rPr lang="en-US" sz="1100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181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日＝</a:t>
          </a:r>
          <a:r>
            <a:rPr lang="en-US" sz="1100" u="sng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1448時間/年</a:t>
          </a:r>
          <a:endParaRPr sz="1100" u="sng">
            <a:solidFill>
              <a:srgbClr val="000000"/>
            </a:solidFill>
          </a:endParaRPr>
        </a:p>
      </xdr:txBody>
    </xdr:sp>
    <xdr:clientData fLocksWithSheet="0"/>
  </xdr:oneCellAnchor>
  <xdr:oneCellAnchor>
    <xdr:from xmlns:xdr="http://schemas.openxmlformats.org/drawingml/2006/spreadsheetDrawing">
      <xdr:col>4</xdr:col>
      <xdr:colOff>333375</xdr:colOff>
      <xdr:row>42</xdr:row>
      <xdr:rowOff>47625</xdr:rowOff>
    </xdr:from>
    <xdr:ext cx="1194435" cy="342900"/>
    <xdr:grpSp>
      <xdr:nvGrpSpPr>
        <xdr:cNvPr id="2099" name="Shape 2"/>
        <xdr:cNvGrpSpPr/>
      </xdr:nvGrpSpPr>
      <xdr:grpSpPr>
        <a:xfrm>
          <a:off x="2931160" y="11115675"/>
          <a:ext cx="1194435" cy="342900"/>
          <a:chOff x="4750688" y="3613388"/>
          <a:chExt cx="1190700" cy="333300"/>
        </a:xfrm>
      </xdr:grpSpPr>
      <xdr:cxnSp macro="">
        <xdr:nvCxnSpPr>
          <xdr:cNvPr id="2100" name="Shape 41"/>
          <xdr:cNvCxnSpPr>
            <a:stCxn id="2093" idx="0"/>
            <a:endCxn id="2097" idx="3"/>
          </xdr:cNvCxnSpPr>
        </xdr:nvCxnSpPr>
        <xdr:spPr>
          <a:xfrm rot="10800000" flipH="1">
            <a:off x="4750688" y="3613388"/>
            <a:ext cx="1190700" cy="3333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1</xdr:col>
      <xdr:colOff>18415</xdr:colOff>
      <xdr:row>20</xdr:row>
      <xdr:rowOff>208915</xdr:rowOff>
    </xdr:from>
    <xdr:ext cx="4746625" cy="1781175"/>
    <xdr:sp macro="" textlink="">
      <xdr:nvSpPr>
        <xdr:cNvPr id="2101" name="Shape 42"/>
        <xdr:cNvSpPr txBox="1"/>
      </xdr:nvSpPr>
      <xdr:spPr>
        <a:xfrm>
          <a:off x="646430" y="5390515"/>
          <a:ext cx="4746625" cy="1781175"/>
        </a:xfrm>
        <a:prstGeom prst="rect">
          <a:avLst/>
        </a:prstGeom>
        <a:solidFill>
          <a:srgbClr val="FBFBFB"/>
        </a:solidFill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■対象外設備の考え方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・現状の台数では暗いので、台数を増やして明るくしたい→対象外（増設）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・ダウンライトから同等以下の電力のLEDスポットライトに更新して、効率よく照らしたい（設備の種類が変わる、消費電力・数量は増加しない）→対象（可）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・設備ごと交換ができない箇所をバイパス工事でLEDへ光源交換したい→対象外（光源のみの交換）</a:t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8</xdr:col>
      <xdr:colOff>628015</xdr:colOff>
      <xdr:row>36</xdr:row>
      <xdr:rowOff>85725</xdr:rowOff>
    </xdr:from>
    <xdr:ext cx="186690" cy="1009015"/>
    <xdr:grpSp>
      <xdr:nvGrpSpPr>
        <xdr:cNvPr id="2102" name="Shape 2"/>
        <xdr:cNvGrpSpPr/>
      </xdr:nvGrpSpPr>
      <xdr:grpSpPr>
        <a:xfrm>
          <a:off x="6004560" y="9239250"/>
          <a:ext cx="186690" cy="1009015"/>
          <a:chOff x="5255513" y="3279938"/>
          <a:chExt cx="180900" cy="1000200"/>
        </a:xfrm>
      </xdr:grpSpPr>
      <xdr:cxnSp macro="">
        <xdr:nvCxnSpPr>
          <xdr:cNvPr id="2103" name="Shape 43"/>
          <xdr:cNvCxnSpPr>
            <a:endCxn id="2104" idx="0"/>
          </xdr:cNvCxnSpPr>
        </xdr:nvCxnSpPr>
        <xdr:spPr>
          <a:xfrm>
            <a:off x="5255513" y="3279938"/>
            <a:ext cx="180900" cy="10002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8</xdr:col>
      <xdr:colOff>266065</xdr:colOff>
      <xdr:row>40</xdr:row>
      <xdr:rowOff>142875</xdr:rowOff>
    </xdr:from>
    <xdr:ext cx="1113155" cy="419100"/>
    <xdr:sp macro="" textlink="">
      <xdr:nvSpPr>
        <xdr:cNvPr id="2104" name="Shape 44"/>
        <xdr:cNvSpPr/>
      </xdr:nvSpPr>
      <xdr:spPr>
        <a:xfrm>
          <a:off x="5642610" y="10734675"/>
          <a:ext cx="1113155" cy="419100"/>
        </a:xfrm>
        <a:prstGeom prst="ellipse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13</xdr:col>
      <xdr:colOff>266065</xdr:colOff>
      <xdr:row>40</xdr:row>
      <xdr:rowOff>133350</xdr:rowOff>
    </xdr:from>
    <xdr:ext cx="1151890" cy="419735"/>
    <xdr:sp macro="" textlink="">
      <xdr:nvSpPr>
        <xdr:cNvPr id="2105" name="Shape 45"/>
        <xdr:cNvSpPr/>
      </xdr:nvSpPr>
      <xdr:spPr>
        <a:xfrm>
          <a:off x="8925560" y="10725150"/>
          <a:ext cx="1151890" cy="419735"/>
        </a:xfrm>
        <a:prstGeom prst="ellipse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13</xdr:col>
      <xdr:colOff>475615</xdr:colOff>
      <xdr:row>36</xdr:row>
      <xdr:rowOff>85725</xdr:rowOff>
    </xdr:from>
    <xdr:ext cx="358140" cy="997585"/>
    <xdr:grpSp>
      <xdr:nvGrpSpPr>
        <xdr:cNvPr id="2106" name="Shape 2"/>
        <xdr:cNvGrpSpPr/>
      </xdr:nvGrpSpPr>
      <xdr:grpSpPr>
        <a:xfrm>
          <a:off x="9135110" y="9239250"/>
          <a:ext cx="358140" cy="997585"/>
          <a:chOff x="5169788" y="3284700"/>
          <a:chExt cx="352500" cy="990600"/>
        </a:xfrm>
      </xdr:grpSpPr>
      <xdr:cxnSp macro="">
        <xdr:nvCxnSpPr>
          <xdr:cNvPr id="2107" name="Shape 46"/>
          <xdr:cNvCxnSpPr>
            <a:endCxn id="2105" idx="0"/>
          </xdr:cNvCxnSpPr>
        </xdr:nvCxnSpPr>
        <xdr:spPr>
          <a:xfrm>
            <a:off x="5169788" y="3284700"/>
            <a:ext cx="352500" cy="9906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5</xdr:col>
      <xdr:colOff>431800</xdr:colOff>
      <xdr:row>61</xdr:row>
      <xdr:rowOff>152400</xdr:rowOff>
    </xdr:from>
    <xdr:ext cx="6822440" cy="593090"/>
    <xdr:sp macro="" textlink="">
      <xdr:nvSpPr>
        <xdr:cNvPr id="2108" name="Shape 47"/>
        <xdr:cNvSpPr txBox="1"/>
      </xdr:nvSpPr>
      <xdr:spPr>
        <a:xfrm>
          <a:off x="3686175" y="15916275"/>
          <a:ext cx="6822440" cy="593090"/>
        </a:xfrm>
        <a:prstGeom prst="rect">
          <a:avLst/>
        </a:prstGeom>
        <a:solidFill>
          <a:schemeClr val="lt1"/>
        </a:solidFill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●</a:t>
          </a:r>
          <a:r>
            <a:rPr lang="en-US" sz="1100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負荷率は</a:t>
          </a:r>
          <a:r>
            <a:rPr lang="en-US" sz="1100" u="sng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40％</a:t>
          </a:r>
          <a:r>
            <a:rPr lang="en-US" sz="1100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を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参考値とします。負荷率を把握していない場合は、そのまま算定してください。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2</xdr:col>
      <xdr:colOff>628015</xdr:colOff>
      <xdr:row>62</xdr:row>
      <xdr:rowOff>85725</xdr:rowOff>
    </xdr:from>
    <xdr:ext cx="1720850" cy="657860"/>
    <xdr:grpSp>
      <xdr:nvGrpSpPr>
        <xdr:cNvPr id="2109" name="Shape 2"/>
        <xdr:cNvGrpSpPr/>
      </xdr:nvGrpSpPr>
      <xdr:grpSpPr>
        <a:xfrm>
          <a:off x="1912620" y="16087725"/>
          <a:ext cx="1720850" cy="657860"/>
          <a:chOff x="4488750" y="3456150"/>
          <a:chExt cx="1714500" cy="647700"/>
        </a:xfrm>
      </xdr:grpSpPr>
      <xdr:cxnSp macro="">
        <xdr:nvCxnSpPr>
          <xdr:cNvPr id="2110" name="Shape 48"/>
          <xdr:cNvCxnSpPr>
            <a:stCxn id="2108" idx="1"/>
            <a:endCxn id="2111" idx="7"/>
          </xdr:cNvCxnSpPr>
        </xdr:nvCxnSpPr>
        <xdr:spPr>
          <a:xfrm flipH="1">
            <a:off x="4488750" y="3456150"/>
            <a:ext cx="1714500" cy="6477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2</xdr:col>
      <xdr:colOff>199390</xdr:colOff>
      <xdr:row>64</xdr:row>
      <xdr:rowOff>161290</xdr:rowOff>
    </xdr:from>
    <xdr:ext cx="504190" cy="571500"/>
    <xdr:sp macro="" textlink="">
      <xdr:nvSpPr>
        <xdr:cNvPr id="2111" name="Shape 49"/>
        <xdr:cNvSpPr/>
      </xdr:nvSpPr>
      <xdr:spPr>
        <a:xfrm>
          <a:off x="1483995" y="16639540"/>
          <a:ext cx="504190" cy="571500"/>
        </a:xfrm>
        <a:prstGeom prst="ellipse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5</xdr:col>
      <xdr:colOff>303530</xdr:colOff>
      <xdr:row>75</xdr:row>
      <xdr:rowOff>29210</xdr:rowOff>
    </xdr:from>
    <xdr:ext cx="4396105" cy="2399030"/>
    <xdr:sp macro="" textlink="">
      <xdr:nvSpPr>
        <xdr:cNvPr id="2112" name="Shape 50"/>
        <xdr:cNvSpPr txBox="1"/>
      </xdr:nvSpPr>
      <xdr:spPr>
        <a:xfrm>
          <a:off x="3557905" y="19612610"/>
          <a:ext cx="4396105" cy="2399030"/>
        </a:xfrm>
        <a:prstGeom prst="rect">
          <a:avLst/>
        </a:prstGeom>
        <a:solidFill>
          <a:srgbClr val="FBFBFB"/>
        </a:solidFill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●仕様書等にある、定格消費電力等で算定してください。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・仕様書等が手元にない場合は、メーカーHP等から収集してください。</a:t>
          </a:r>
          <a:endParaRPr sz="1100">
            <a:solidFill>
              <a:schemeClr val="dk1"/>
            </a:solidFill>
            <a:latin typeface="Calibri"/>
            <a:ea typeface="Calibri"/>
            <a:sym typeface="Calibri"/>
            <a:cs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・更新前設備の仕様書等が用意できない場合は、次の方法等で確認し、根拠資料（仕様書等の代わり）を用意してください。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→施工事業者へ測定等を依頼する（測定結果を提出する。）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→本体の銘板や仕様表等から読み取る（定格能力・消費電力等が読み取れる写真を撮影し、根拠資料として提出する。）</a:t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7</xdr:col>
      <xdr:colOff>408940</xdr:colOff>
      <xdr:row>73</xdr:row>
      <xdr:rowOff>152400</xdr:rowOff>
    </xdr:from>
    <xdr:ext cx="881380" cy="370840"/>
    <xdr:grpSp>
      <xdr:nvGrpSpPr>
        <xdr:cNvPr id="2113" name="Shape 2"/>
        <xdr:cNvGrpSpPr/>
      </xdr:nvGrpSpPr>
      <xdr:grpSpPr>
        <a:xfrm>
          <a:off x="5128895" y="19259550"/>
          <a:ext cx="881380" cy="370840"/>
          <a:chOff x="4907850" y="3599175"/>
          <a:chExt cx="876300" cy="361800"/>
        </a:xfrm>
      </xdr:grpSpPr>
      <xdr:cxnSp macro="">
        <xdr:nvCxnSpPr>
          <xdr:cNvPr id="2114" name="Shape 51"/>
          <xdr:cNvCxnSpPr>
            <a:stCxn id="2112" idx="0"/>
            <a:endCxn id="2115" idx="4"/>
          </xdr:cNvCxnSpPr>
        </xdr:nvCxnSpPr>
        <xdr:spPr>
          <a:xfrm rot="10800000">
            <a:off x="4907850" y="3599175"/>
            <a:ext cx="876300" cy="3618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6</xdr:col>
      <xdr:colOff>189865</xdr:colOff>
      <xdr:row>71</xdr:row>
      <xdr:rowOff>133350</xdr:rowOff>
    </xdr:from>
    <xdr:ext cx="1703705" cy="495300"/>
    <xdr:sp macro="" textlink="">
      <xdr:nvSpPr>
        <xdr:cNvPr id="2115" name="Shape 52"/>
        <xdr:cNvSpPr/>
      </xdr:nvSpPr>
      <xdr:spPr>
        <a:xfrm>
          <a:off x="4253230" y="18764250"/>
          <a:ext cx="1703705" cy="495300"/>
        </a:xfrm>
        <a:prstGeom prst="ellipse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5</xdr:col>
      <xdr:colOff>513080</xdr:colOff>
      <xdr:row>65</xdr:row>
      <xdr:rowOff>104775</xdr:rowOff>
    </xdr:from>
    <xdr:ext cx="7377430" cy="589280"/>
    <xdr:sp macro="" textlink="">
      <xdr:nvSpPr>
        <xdr:cNvPr id="2116" name="Shape 53"/>
        <xdr:cNvSpPr txBox="1"/>
      </xdr:nvSpPr>
      <xdr:spPr>
        <a:xfrm>
          <a:off x="3767455" y="16821150"/>
          <a:ext cx="7377430" cy="589280"/>
        </a:xfrm>
        <a:prstGeom prst="rect">
          <a:avLst/>
        </a:prstGeom>
        <a:solidFill>
          <a:srgbClr val="FBFBFB"/>
        </a:solidFill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●年間冷房（暖房）時間は、実際に設備を稼働している時間を記載してください。（根拠資料の提出は任意です。）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例：</a:t>
          </a:r>
          <a:r>
            <a:rPr lang="en-US" sz="1100" u="none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6～9月に冷房→</a:t>
          </a:r>
          <a:r>
            <a:rPr lang="en-US" sz="1100" u="none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10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時間/日×</a:t>
          </a:r>
          <a:r>
            <a:rPr lang="en-US" sz="1100" u="none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122日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＝</a:t>
          </a:r>
          <a:r>
            <a:rPr lang="en-US" sz="1100" u="sng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1220時間/年</a:t>
          </a:r>
          <a:r>
            <a:rPr lang="en-US" sz="1100" u="none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、</a:t>
          </a:r>
          <a:r>
            <a:rPr lang="en-US" sz="1100" u="none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11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～4月に暖房→10時間/日×181日</a:t>
          </a:r>
          <a:r>
            <a:rPr lang="en-US" sz="1100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＝</a:t>
          </a:r>
          <a:r>
            <a:rPr lang="en-US" sz="1100" u="sng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1810時間/年</a:t>
          </a:r>
          <a:endParaRPr sz="1100" u="sng">
            <a:solidFill>
              <a:srgbClr val="000000"/>
            </a:solidFill>
          </a:endParaRPr>
        </a:p>
      </xdr:txBody>
    </xdr:sp>
    <xdr:clientData fLocksWithSheet="0"/>
  </xdr:oneCellAnchor>
  <xdr:oneCellAnchor>
    <xdr:from xmlns:xdr="http://schemas.openxmlformats.org/drawingml/2006/spreadsheetDrawing">
      <xdr:col>9</xdr:col>
      <xdr:colOff>599440</xdr:colOff>
      <xdr:row>67</xdr:row>
      <xdr:rowOff>133350</xdr:rowOff>
    </xdr:from>
    <xdr:ext cx="218440" cy="949960"/>
    <xdr:grpSp>
      <xdr:nvGrpSpPr>
        <xdr:cNvPr id="2117" name="Shape 2"/>
        <xdr:cNvGrpSpPr/>
      </xdr:nvGrpSpPr>
      <xdr:grpSpPr>
        <a:xfrm>
          <a:off x="6632575" y="17325975"/>
          <a:ext cx="218440" cy="949960"/>
          <a:chOff x="5241225" y="3303750"/>
          <a:chExt cx="209700" cy="952500"/>
        </a:xfrm>
      </xdr:grpSpPr>
      <xdr:cxnSp macro="">
        <xdr:nvCxnSpPr>
          <xdr:cNvPr id="2118" name="Shape 54"/>
          <xdr:cNvCxnSpPr>
            <a:endCxn id="2253" idx="0"/>
          </xdr:cNvCxnSpPr>
        </xdr:nvCxnSpPr>
        <xdr:spPr>
          <a:xfrm>
            <a:off x="5241225" y="3303750"/>
            <a:ext cx="209700" cy="9525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9</xdr:col>
      <xdr:colOff>227965</xdr:colOff>
      <xdr:row>71</xdr:row>
      <xdr:rowOff>124460</xdr:rowOff>
    </xdr:from>
    <xdr:ext cx="1156970" cy="414655"/>
    <xdr:sp macro="" textlink="">
      <xdr:nvSpPr>
        <xdr:cNvPr id="2119" name="Shape 55"/>
        <xdr:cNvSpPr/>
      </xdr:nvSpPr>
      <xdr:spPr>
        <a:xfrm>
          <a:off x="6261100" y="18755360"/>
          <a:ext cx="1156970" cy="414655"/>
        </a:xfrm>
        <a:prstGeom prst="ellipse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12</xdr:col>
      <xdr:colOff>199390</xdr:colOff>
      <xdr:row>71</xdr:row>
      <xdr:rowOff>180975</xdr:rowOff>
    </xdr:from>
    <xdr:ext cx="1798320" cy="313690"/>
    <xdr:sp macro="" textlink="">
      <xdr:nvSpPr>
        <xdr:cNvPr id="2120" name="Shape 56"/>
        <xdr:cNvSpPr/>
      </xdr:nvSpPr>
      <xdr:spPr>
        <a:xfrm>
          <a:off x="8202295" y="18811875"/>
          <a:ext cx="1798320" cy="313690"/>
        </a:xfrm>
        <a:prstGeom prst="ellipse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8</xdr:col>
      <xdr:colOff>628015</xdr:colOff>
      <xdr:row>72</xdr:row>
      <xdr:rowOff>95250</xdr:rowOff>
    </xdr:from>
    <xdr:ext cx="2070735" cy="666750"/>
    <xdr:grpSp>
      <xdr:nvGrpSpPr>
        <xdr:cNvPr id="2121" name="Shape 2"/>
        <xdr:cNvGrpSpPr/>
      </xdr:nvGrpSpPr>
      <xdr:grpSpPr>
        <a:xfrm>
          <a:off x="6004560" y="18964275"/>
          <a:ext cx="2070735" cy="666750"/>
          <a:chOff x="4312538" y="3451313"/>
          <a:chExt cx="2067000" cy="657300"/>
        </a:xfrm>
      </xdr:grpSpPr>
      <xdr:cxnSp macro="">
        <xdr:nvCxnSpPr>
          <xdr:cNvPr id="2122" name="Shape 57"/>
          <xdr:cNvCxnSpPr>
            <a:stCxn id="2112" idx="0"/>
            <a:endCxn id="2120" idx="2"/>
          </xdr:cNvCxnSpPr>
        </xdr:nvCxnSpPr>
        <xdr:spPr>
          <a:xfrm rot="10800000" flipH="1">
            <a:off x="4312538" y="3451313"/>
            <a:ext cx="2067000" cy="6573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12</xdr:col>
      <xdr:colOff>513715</xdr:colOff>
      <xdr:row>77</xdr:row>
      <xdr:rowOff>0</xdr:rowOff>
    </xdr:from>
    <xdr:ext cx="2157095" cy="1952625"/>
    <xdr:sp macro="" textlink="">
      <xdr:nvSpPr>
        <xdr:cNvPr id="2123" name="Shape 58"/>
        <xdr:cNvSpPr txBox="1"/>
      </xdr:nvSpPr>
      <xdr:spPr>
        <a:xfrm>
          <a:off x="8516620" y="20059650"/>
          <a:ext cx="2157095" cy="1952625"/>
        </a:xfrm>
        <a:prstGeom prst="rect">
          <a:avLst/>
        </a:prstGeom>
        <a:solidFill>
          <a:schemeClr val="lt1"/>
        </a:solidFill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●定格能力・消費電力を記入して、算定してください。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・定格能力の合計(kW)の増加は原則認められません。</a:t>
          </a:r>
          <a:endParaRPr sz="11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（やむを得ない事情がある場合は事務局へご相談ください。）</a:t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20</xdr:col>
      <xdr:colOff>628015</xdr:colOff>
      <xdr:row>71</xdr:row>
      <xdr:rowOff>190500</xdr:rowOff>
    </xdr:from>
    <xdr:ext cx="3022600" cy="351790"/>
    <xdr:sp macro="" textlink="">
      <xdr:nvSpPr>
        <xdr:cNvPr id="2124" name="Shape 59"/>
        <xdr:cNvSpPr/>
      </xdr:nvSpPr>
      <xdr:spPr>
        <a:xfrm>
          <a:off x="13883640" y="18821400"/>
          <a:ext cx="3022600" cy="351790"/>
        </a:xfrm>
        <a:prstGeom prst="rect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27</xdr:col>
      <xdr:colOff>8890</xdr:colOff>
      <xdr:row>71</xdr:row>
      <xdr:rowOff>200025</xdr:rowOff>
    </xdr:from>
    <xdr:ext cx="1855470" cy="333375"/>
    <xdr:sp macro="" textlink="">
      <xdr:nvSpPr>
        <xdr:cNvPr id="2125" name="Shape 60"/>
        <xdr:cNvSpPr/>
      </xdr:nvSpPr>
      <xdr:spPr>
        <a:xfrm>
          <a:off x="17860645" y="18830925"/>
          <a:ext cx="1855470" cy="333375"/>
        </a:xfrm>
        <a:prstGeom prst="rect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16</xdr:col>
      <xdr:colOff>142240</xdr:colOff>
      <xdr:row>78</xdr:row>
      <xdr:rowOff>104775</xdr:rowOff>
    </xdr:from>
    <xdr:ext cx="485140" cy="640715"/>
    <xdr:grpSp>
      <xdr:nvGrpSpPr>
        <xdr:cNvPr id="2126" name="Shape 2"/>
        <xdr:cNvGrpSpPr/>
      </xdr:nvGrpSpPr>
      <xdr:grpSpPr>
        <a:xfrm>
          <a:off x="10771505" y="20402550"/>
          <a:ext cx="485140" cy="640715"/>
          <a:chOff x="5107875" y="3460988"/>
          <a:chExt cx="476400" cy="638100"/>
        </a:xfrm>
      </xdr:grpSpPr>
      <xdr:cxnSp macro="">
        <xdr:nvCxnSpPr>
          <xdr:cNvPr id="2127" name="Shape 61"/>
          <xdr:cNvCxnSpPr>
            <a:stCxn id="2123" idx="3"/>
            <a:endCxn id="2137" idx="1"/>
          </xdr:cNvCxnSpPr>
        </xdr:nvCxnSpPr>
        <xdr:spPr>
          <a:xfrm rot="10800000" flipH="1">
            <a:off x="5107875" y="3460988"/>
            <a:ext cx="476400" cy="6381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16</xdr:col>
      <xdr:colOff>142240</xdr:colOff>
      <xdr:row>81</xdr:row>
      <xdr:rowOff>29210</xdr:rowOff>
    </xdr:from>
    <xdr:ext cx="485140" cy="795655"/>
    <xdr:grpSp>
      <xdr:nvGrpSpPr>
        <xdr:cNvPr id="2128" name="Shape 2"/>
        <xdr:cNvGrpSpPr/>
      </xdr:nvGrpSpPr>
      <xdr:grpSpPr>
        <a:xfrm>
          <a:off x="10771505" y="21041360"/>
          <a:ext cx="485140" cy="795655"/>
          <a:chOff x="5107875" y="3384713"/>
          <a:chExt cx="476400" cy="790500"/>
        </a:xfrm>
      </xdr:grpSpPr>
      <xdr:cxnSp macro="">
        <xdr:nvCxnSpPr>
          <xdr:cNvPr id="2129" name="Shape 63"/>
          <xdr:cNvCxnSpPr>
            <a:stCxn id="2123" idx="3"/>
            <a:endCxn id="64" idx="1"/>
          </xdr:cNvCxnSpPr>
        </xdr:nvCxnSpPr>
        <xdr:spPr>
          <a:xfrm>
            <a:off x="5107875" y="3384713"/>
            <a:ext cx="476400" cy="7905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19</xdr:col>
      <xdr:colOff>628015</xdr:colOff>
      <xdr:row>74</xdr:row>
      <xdr:rowOff>180975</xdr:rowOff>
    </xdr:from>
    <xdr:ext cx="671830" cy="352425"/>
    <xdr:sp macro="" textlink="">
      <xdr:nvSpPr>
        <xdr:cNvPr id="2130" name="Shape 65"/>
        <xdr:cNvSpPr/>
      </xdr:nvSpPr>
      <xdr:spPr>
        <a:xfrm>
          <a:off x="13227050" y="19526250"/>
          <a:ext cx="671830" cy="352425"/>
        </a:xfrm>
        <a:prstGeom prst="rect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20</xdr:col>
      <xdr:colOff>628015</xdr:colOff>
      <xdr:row>73</xdr:row>
      <xdr:rowOff>85725</xdr:rowOff>
    </xdr:from>
    <xdr:ext cx="417195" cy="304800"/>
    <xdr:sp macro="" textlink="">
      <xdr:nvSpPr>
        <xdr:cNvPr id="2131" name="Shape 66"/>
        <xdr:cNvSpPr/>
      </xdr:nvSpPr>
      <xdr:spPr>
        <a:xfrm rot="10800000">
          <a:off x="13883640" y="19192875"/>
          <a:ext cx="417195" cy="304800"/>
        </a:xfrm>
        <a:prstGeom prst="downArrow">
          <a:avLst>
            <a:gd name="adj1" fmla="val 50000"/>
            <a:gd name="adj2" fmla="val 50000"/>
          </a:avLst>
        </a:prstGeom>
        <a:solidFill>
          <a:srgbClr val="FF0000"/>
        </a:solidFill>
        <a:ln w="12700" cap="flat" cmpd="sng">
          <a:solidFill>
            <a:srgbClr val="7F7F7F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11</xdr:col>
      <xdr:colOff>351790</xdr:colOff>
      <xdr:row>89</xdr:row>
      <xdr:rowOff>38100</xdr:rowOff>
    </xdr:from>
    <xdr:ext cx="3089910" cy="657860"/>
    <xdr:sp macro="" textlink="">
      <xdr:nvSpPr>
        <xdr:cNvPr id="2132" name="Shape 67"/>
        <xdr:cNvSpPr txBox="1"/>
      </xdr:nvSpPr>
      <xdr:spPr>
        <a:xfrm>
          <a:off x="7698105" y="22955250"/>
          <a:ext cx="3089910" cy="657860"/>
        </a:xfrm>
        <a:prstGeom prst="rect">
          <a:avLst/>
        </a:prstGeom>
        <a:solidFill>
          <a:schemeClr val="lt1"/>
        </a:solidFill>
        <a:ln w="19050" cap="flat" cmpd="sng">
          <a:solidFill>
            <a:srgbClr val="0070C0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●最大・中間・最低能力、低温能力など、定格以外の能力では算定しないでください。</a:t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16</xdr:col>
      <xdr:colOff>285115</xdr:colOff>
      <xdr:row>87</xdr:row>
      <xdr:rowOff>104775</xdr:rowOff>
    </xdr:from>
    <xdr:ext cx="367665" cy="735965"/>
    <xdr:grpSp>
      <xdr:nvGrpSpPr>
        <xdr:cNvPr id="2133" name="Shape 2"/>
        <xdr:cNvGrpSpPr/>
      </xdr:nvGrpSpPr>
      <xdr:grpSpPr>
        <a:xfrm>
          <a:off x="10914380" y="22545675"/>
          <a:ext cx="367665" cy="735965"/>
          <a:chOff x="5165025" y="3413213"/>
          <a:chExt cx="362100" cy="733500"/>
        </a:xfrm>
      </xdr:grpSpPr>
      <xdr:cxnSp macro="">
        <xdr:nvCxnSpPr>
          <xdr:cNvPr id="2134" name="Shape 68"/>
          <xdr:cNvCxnSpPr>
            <a:stCxn id="2132" idx="3"/>
            <a:endCxn id="69" idx="2"/>
          </xdr:cNvCxnSpPr>
        </xdr:nvCxnSpPr>
        <xdr:spPr>
          <a:xfrm rot="10800000" flipH="1">
            <a:off x="5165025" y="3413213"/>
            <a:ext cx="362100" cy="73350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17</xdr:col>
      <xdr:colOff>9525</xdr:colOff>
      <xdr:row>80</xdr:row>
      <xdr:rowOff>85725</xdr:rowOff>
    </xdr:from>
    <xdr:ext cx="694055" cy="533400"/>
    <xdr:sp macro="" textlink="">
      <xdr:nvSpPr>
        <xdr:cNvPr id="2135" name="Shape 70"/>
        <xdr:cNvSpPr/>
      </xdr:nvSpPr>
      <xdr:spPr>
        <a:xfrm>
          <a:off x="11295380" y="20859750"/>
          <a:ext cx="694055" cy="533400"/>
        </a:xfrm>
        <a:prstGeom prst="ellipse">
          <a:avLst/>
        </a:prstGeom>
        <a:noFill/>
        <a:ln w="19050" cap="flat" cmpd="sng">
          <a:solidFill>
            <a:srgbClr val="0070C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17</xdr:col>
      <xdr:colOff>0</xdr:colOff>
      <xdr:row>76</xdr:row>
      <xdr:rowOff>232410</xdr:rowOff>
    </xdr:from>
    <xdr:ext cx="2531110" cy="734060"/>
    <xdr:sp macro="" textlink="">
      <xdr:nvSpPr>
        <xdr:cNvPr id="2136" name="Shape 62"/>
        <xdr:cNvSpPr/>
      </xdr:nvSpPr>
      <xdr:spPr>
        <a:xfrm>
          <a:off x="11285855" y="20053935"/>
          <a:ext cx="2531110" cy="734060"/>
        </a:xfrm>
        <a:prstGeom prst="rect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17</xdr:col>
      <xdr:colOff>0</xdr:colOff>
      <xdr:row>82</xdr:row>
      <xdr:rowOff>232410</xdr:rowOff>
    </xdr:from>
    <xdr:ext cx="2531745" cy="734060"/>
    <xdr:sp macro="" textlink="">
      <xdr:nvSpPr>
        <xdr:cNvPr id="2137" name="Shape 62"/>
        <xdr:cNvSpPr/>
      </xdr:nvSpPr>
      <xdr:spPr>
        <a:xfrm>
          <a:off x="11285855" y="21482685"/>
          <a:ext cx="2531745" cy="734060"/>
        </a:xfrm>
        <a:prstGeom prst="rect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17</xdr:col>
      <xdr:colOff>9525</xdr:colOff>
      <xdr:row>86</xdr:row>
      <xdr:rowOff>76835</xdr:rowOff>
    </xdr:from>
    <xdr:ext cx="694055" cy="526415"/>
    <xdr:sp macro="" textlink="">
      <xdr:nvSpPr>
        <xdr:cNvPr id="2138" name="Shape 70"/>
        <xdr:cNvSpPr/>
      </xdr:nvSpPr>
      <xdr:spPr>
        <a:xfrm>
          <a:off x="11295380" y="22279610"/>
          <a:ext cx="694055" cy="526415"/>
        </a:xfrm>
        <a:prstGeom prst="ellipse">
          <a:avLst/>
        </a:prstGeom>
        <a:noFill/>
        <a:ln w="19050" cap="flat" cmpd="sng">
          <a:solidFill>
            <a:srgbClr val="0070C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17</xdr:col>
      <xdr:colOff>9525</xdr:colOff>
      <xdr:row>89</xdr:row>
      <xdr:rowOff>76835</xdr:rowOff>
    </xdr:from>
    <xdr:ext cx="694055" cy="526415"/>
    <xdr:sp macro="" textlink="">
      <xdr:nvSpPr>
        <xdr:cNvPr id="2139" name="Shape 70"/>
        <xdr:cNvSpPr/>
      </xdr:nvSpPr>
      <xdr:spPr>
        <a:xfrm>
          <a:off x="11295380" y="22993985"/>
          <a:ext cx="694055" cy="526415"/>
        </a:xfrm>
        <a:prstGeom prst="ellipse">
          <a:avLst/>
        </a:prstGeom>
        <a:noFill/>
        <a:ln w="19050" cap="flat" cmpd="sng">
          <a:solidFill>
            <a:srgbClr val="0070C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16</xdr:col>
      <xdr:colOff>285115</xdr:colOff>
      <xdr:row>82</xdr:row>
      <xdr:rowOff>57150</xdr:rowOff>
    </xdr:from>
    <xdr:ext cx="462915" cy="1974215"/>
    <xdr:grpSp>
      <xdr:nvGrpSpPr>
        <xdr:cNvPr id="2140" name="Shape 2"/>
        <xdr:cNvGrpSpPr/>
      </xdr:nvGrpSpPr>
      <xdr:grpSpPr>
        <a:xfrm>
          <a:off x="10914380" y="21307425"/>
          <a:ext cx="462915" cy="1974215"/>
          <a:chOff x="5117400" y="2794238"/>
          <a:chExt cx="457200" cy="1971600"/>
        </a:xfrm>
      </xdr:grpSpPr>
      <xdr:cxnSp macro="">
        <xdr:nvCxnSpPr>
          <xdr:cNvPr id="2141" name="Shape 71"/>
          <xdr:cNvCxnSpPr>
            <a:stCxn id="2132" idx="3"/>
            <a:endCxn id="2139" idx="3"/>
          </xdr:cNvCxnSpPr>
        </xdr:nvCxnSpPr>
        <xdr:spPr>
          <a:xfrm rot="10800000" flipH="1">
            <a:off x="5117400" y="2794238"/>
            <a:ext cx="457200" cy="197160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16</xdr:col>
      <xdr:colOff>295275</xdr:colOff>
      <xdr:row>90</xdr:row>
      <xdr:rowOff>95250</xdr:rowOff>
    </xdr:from>
    <xdr:ext cx="358140" cy="38100"/>
    <xdr:grpSp>
      <xdr:nvGrpSpPr>
        <xdr:cNvPr id="2142" name="Shape 2"/>
        <xdr:cNvGrpSpPr/>
      </xdr:nvGrpSpPr>
      <xdr:grpSpPr>
        <a:xfrm>
          <a:off x="10924540" y="23250525"/>
          <a:ext cx="358140" cy="38100"/>
          <a:chOff x="5165025" y="3770325"/>
          <a:chExt cx="362100" cy="19200"/>
        </a:xfrm>
      </xdr:grpSpPr>
      <xdr:cxnSp macro="">
        <xdr:nvCxnSpPr>
          <xdr:cNvPr id="2143" name="Shape 72"/>
          <xdr:cNvCxnSpPr>
            <a:stCxn id="2132" idx="3"/>
            <a:endCxn id="73" idx="2"/>
          </xdr:cNvCxnSpPr>
        </xdr:nvCxnSpPr>
        <xdr:spPr>
          <a:xfrm rot="10800000" flipH="1">
            <a:off x="5165025" y="3770325"/>
            <a:ext cx="362100" cy="1920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1</xdr:col>
      <xdr:colOff>0</xdr:colOff>
      <xdr:row>75</xdr:row>
      <xdr:rowOff>18415</xdr:rowOff>
    </xdr:from>
    <xdr:ext cx="2663825" cy="1581150"/>
    <xdr:sp macro="" textlink="">
      <xdr:nvSpPr>
        <xdr:cNvPr id="2218" name="Shape 129"/>
        <xdr:cNvSpPr txBox="1"/>
      </xdr:nvSpPr>
      <xdr:spPr>
        <a:xfrm>
          <a:off x="628015" y="19601815"/>
          <a:ext cx="2663825" cy="1581150"/>
        </a:xfrm>
        <a:prstGeom prst="rect">
          <a:avLst/>
        </a:prstGeom>
        <a:solidFill>
          <a:srgbClr val="FBFBFB"/>
        </a:solidFill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●老朽化消費倍率は導入年度から自動計算されます。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3</xdr:col>
      <xdr:colOff>85090</xdr:colOff>
      <xdr:row>73</xdr:row>
      <xdr:rowOff>38100</xdr:rowOff>
    </xdr:from>
    <xdr:ext cx="437515" cy="476250"/>
    <xdr:grpSp>
      <xdr:nvGrpSpPr>
        <xdr:cNvPr id="2219" name="Shape 2"/>
        <xdr:cNvGrpSpPr/>
      </xdr:nvGrpSpPr>
      <xdr:grpSpPr>
        <a:xfrm>
          <a:off x="2026285" y="19145250"/>
          <a:ext cx="437515" cy="476250"/>
          <a:chOff x="5131688" y="3542025"/>
          <a:chExt cx="428700" cy="476100"/>
        </a:xfrm>
      </xdr:grpSpPr>
      <xdr:cxnSp macro="">
        <xdr:nvCxnSpPr>
          <xdr:cNvPr id="2220" name="Shape 130"/>
          <xdr:cNvCxnSpPr>
            <a:stCxn id="2218" idx="0"/>
            <a:endCxn id="2221" idx="4"/>
          </xdr:cNvCxnSpPr>
        </xdr:nvCxnSpPr>
        <xdr:spPr>
          <a:xfrm rot="10800000" flipH="1">
            <a:off x="5131688" y="3542025"/>
            <a:ext cx="428700" cy="4761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3</xdr:col>
      <xdr:colOff>295275</xdr:colOff>
      <xdr:row>71</xdr:row>
      <xdr:rowOff>18415</xdr:rowOff>
    </xdr:from>
    <xdr:ext cx="376555" cy="495300"/>
    <xdr:sp macro="" textlink="">
      <xdr:nvSpPr>
        <xdr:cNvPr id="2221" name="Shape 131"/>
        <xdr:cNvSpPr/>
      </xdr:nvSpPr>
      <xdr:spPr>
        <a:xfrm>
          <a:off x="2236470" y="18649315"/>
          <a:ext cx="376555" cy="495300"/>
        </a:xfrm>
        <a:prstGeom prst="ellipse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5</xdr:col>
      <xdr:colOff>255905</xdr:colOff>
      <xdr:row>71</xdr:row>
      <xdr:rowOff>104775</xdr:rowOff>
    </xdr:from>
    <xdr:ext cx="418465" cy="494030"/>
    <xdr:sp macro="" textlink="">
      <xdr:nvSpPr>
        <xdr:cNvPr id="2222" name="Shape 132"/>
        <xdr:cNvSpPr/>
      </xdr:nvSpPr>
      <xdr:spPr>
        <a:xfrm>
          <a:off x="3510280" y="18735675"/>
          <a:ext cx="418465" cy="494030"/>
        </a:xfrm>
        <a:prstGeom prst="ellipse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3</xdr:col>
      <xdr:colOff>85090</xdr:colOff>
      <xdr:row>73</xdr:row>
      <xdr:rowOff>47625</xdr:rowOff>
    </xdr:from>
    <xdr:ext cx="1504315" cy="466725"/>
    <xdr:grpSp>
      <xdr:nvGrpSpPr>
        <xdr:cNvPr id="2223" name="Shape 2"/>
        <xdr:cNvGrpSpPr/>
      </xdr:nvGrpSpPr>
      <xdr:grpSpPr>
        <a:xfrm>
          <a:off x="2026285" y="19154775"/>
          <a:ext cx="1504315" cy="466725"/>
          <a:chOff x="4598288" y="3551400"/>
          <a:chExt cx="1495500" cy="457200"/>
        </a:xfrm>
      </xdr:grpSpPr>
      <xdr:cxnSp macro="">
        <xdr:nvCxnSpPr>
          <xdr:cNvPr id="2224" name="Shape 133"/>
          <xdr:cNvCxnSpPr>
            <a:stCxn id="2218" idx="0"/>
            <a:endCxn id="2222" idx="3"/>
          </xdr:cNvCxnSpPr>
        </xdr:nvCxnSpPr>
        <xdr:spPr>
          <a:xfrm rot="10800000" flipH="1">
            <a:off x="4598288" y="3551400"/>
            <a:ext cx="1495500" cy="4572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2</xdr:col>
      <xdr:colOff>570865</xdr:colOff>
      <xdr:row>59</xdr:row>
      <xdr:rowOff>238125</xdr:rowOff>
    </xdr:from>
    <xdr:ext cx="1441450" cy="399415"/>
    <xdr:sp macro="" textlink="">
      <xdr:nvSpPr>
        <xdr:cNvPr id="2234" name="Shape 140"/>
        <xdr:cNvSpPr/>
      </xdr:nvSpPr>
      <xdr:spPr>
        <a:xfrm>
          <a:off x="1855470" y="15525750"/>
          <a:ext cx="1441450" cy="399415"/>
        </a:xfrm>
        <a:prstGeom prst="ellipse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5</xdr:col>
      <xdr:colOff>513080</xdr:colOff>
      <xdr:row>58</xdr:row>
      <xdr:rowOff>237490</xdr:rowOff>
    </xdr:from>
    <xdr:ext cx="7342505" cy="292735"/>
    <xdr:sp macro="" textlink="">
      <xdr:nvSpPr>
        <xdr:cNvPr id="2235" name="Shape 141"/>
        <xdr:cNvSpPr txBox="1"/>
      </xdr:nvSpPr>
      <xdr:spPr>
        <a:xfrm>
          <a:off x="3767455" y="15115540"/>
          <a:ext cx="7342505" cy="292735"/>
        </a:xfrm>
        <a:prstGeom prst="rect">
          <a:avLst/>
        </a:prstGeom>
        <a:solidFill>
          <a:schemeClr val="lt1"/>
        </a:solidFill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●燃料の種類（都市ガス or 液化石油ガス（LPG））、ガスの詳細な種類（A13 or A12、LP）を選択してください</a:t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4</xdr:col>
      <xdr:colOff>580390</xdr:colOff>
      <xdr:row>59</xdr:row>
      <xdr:rowOff>142875</xdr:rowOff>
    </xdr:from>
    <xdr:ext cx="577850" cy="161290"/>
    <xdr:grpSp>
      <xdr:nvGrpSpPr>
        <xdr:cNvPr id="2236" name="Shape 2"/>
        <xdr:cNvGrpSpPr/>
      </xdr:nvGrpSpPr>
      <xdr:grpSpPr>
        <a:xfrm>
          <a:off x="3178175" y="15430500"/>
          <a:ext cx="577850" cy="161290"/>
          <a:chOff x="5060250" y="3703800"/>
          <a:chExt cx="571500" cy="152400"/>
        </a:xfrm>
      </xdr:grpSpPr>
      <xdr:cxnSp macro="">
        <xdr:nvCxnSpPr>
          <xdr:cNvPr id="2237" name="Shape 142"/>
          <xdr:cNvCxnSpPr>
            <a:stCxn id="2235" idx="1"/>
            <a:endCxn id="2234" idx="7"/>
          </xdr:cNvCxnSpPr>
        </xdr:nvCxnSpPr>
        <xdr:spPr>
          <a:xfrm flipH="1">
            <a:off x="5060250" y="3703800"/>
            <a:ext cx="571500" cy="1524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14</xdr:col>
      <xdr:colOff>608330</xdr:colOff>
      <xdr:row>67</xdr:row>
      <xdr:rowOff>104775</xdr:rowOff>
    </xdr:from>
    <xdr:ext cx="342265" cy="995680"/>
    <xdr:grpSp>
      <xdr:nvGrpSpPr>
        <xdr:cNvPr id="2251" name="Shape 2"/>
        <xdr:cNvGrpSpPr/>
      </xdr:nvGrpSpPr>
      <xdr:grpSpPr>
        <a:xfrm>
          <a:off x="9924415" y="17297400"/>
          <a:ext cx="342265" cy="995680"/>
          <a:chOff x="5179313" y="3284700"/>
          <a:chExt cx="333375" cy="990600"/>
        </a:xfrm>
      </xdr:grpSpPr>
      <xdr:cxnSp macro="">
        <xdr:nvCxnSpPr>
          <xdr:cNvPr id="2252" name="Shape 154"/>
          <xdr:cNvCxnSpPr/>
        </xdr:nvCxnSpPr>
        <xdr:spPr>
          <a:xfrm>
            <a:off x="5179313" y="3284700"/>
            <a:ext cx="333375" cy="9906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15</xdr:col>
      <xdr:colOff>113665</xdr:colOff>
      <xdr:row>71</xdr:row>
      <xdr:rowOff>172085</xdr:rowOff>
    </xdr:from>
    <xdr:ext cx="1156970" cy="414655"/>
    <xdr:sp macro="" textlink="">
      <xdr:nvSpPr>
        <xdr:cNvPr id="2253" name="Shape 55"/>
        <xdr:cNvSpPr/>
      </xdr:nvSpPr>
      <xdr:spPr>
        <a:xfrm>
          <a:off x="10086340" y="18802985"/>
          <a:ext cx="1156970" cy="414655"/>
        </a:xfrm>
        <a:prstGeom prst="ellipse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21</xdr:col>
      <xdr:colOff>573405</xdr:colOff>
      <xdr:row>11</xdr:row>
      <xdr:rowOff>184785</xdr:rowOff>
    </xdr:from>
    <xdr:ext cx="775970" cy="419100"/>
    <xdr:sp macro="" textlink="">
      <xdr:nvSpPr>
        <xdr:cNvPr id="2287" name="Shape 239"/>
        <xdr:cNvSpPr/>
      </xdr:nvSpPr>
      <xdr:spPr>
        <a:xfrm>
          <a:off x="14485620" y="3223260"/>
          <a:ext cx="775970" cy="419100"/>
        </a:xfrm>
        <a:prstGeom prst="ellipse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29</xdr:col>
      <xdr:colOff>593725</xdr:colOff>
      <xdr:row>40</xdr:row>
      <xdr:rowOff>172085</xdr:rowOff>
    </xdr:from>
    <xdr:ext cx="721995" cy="414655"/>
    <xdr:sp macro="" textlink="">
      <xdr:nvSpPr>
        <xdr:cNvPr id="2288" name="Shape 240"/>
        <xdr:cNvSpPr/>
      </xdr:nvSpPr>
      <xdr:spPr>
        <a:xfrm>
          <a:off x="19758660" y="10763885"/>
          <a:ext cx="721995" cy="414655"/>
        </a:xfrm>
        <a:prstGeom prst="ellipse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36</xdr:col>
      <xdr:colOff>520700</xdr:colOff>
      <xdr:row>71</xdr:row>
      <xdr:rowOff>159385</xdr:rowOff>
    </xdr:from>
    <xdr:ext cx="748665" cy="419735"/>
    <xdr:sp macro="" textlink="">
      <xdr:nvSpPr>
        <xdr:cNvPr id="2289" name="Shape 241"/>
        <xdr:cNvSpPr/>
      </xdr:nvSpPr>
      <xdr:spPr>
        <a:xfrm>
          <a:off x="24281765" y="18790285"/>
          <a:ext cx="748665" cy="419735"/>
        </a:xfrm>
        <a:prstGeom prst="ellipse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</xdr:txBody>
    </xdr:sp>
    <xdr:clientData fLocksWithSheet="0"/>
  </xdr:oneCellAnchor>
  <xdr:oneCellAnchor>
    <xdr:from xmlns:xdr="http://schemas.openxmlformats.org/drawingml/2006/spreadsheetDrawing">
      <xdr:col>17</xdr:col>
      <xdr:colOff>120650</xdr:colOff>
      <xdr:row>14</xdr:row>
      <xdr:rowOff>134620</xdr:rowOff>
    </xdr:from>
    <xdr:ext cx="4473575" cy="1779905"/>
    <xdr:sp macro="" textlink="">
      <xdr:nvSpPr>
        <xdr:cNvPr id="2295" name="Shape 247"/>
        <xdr:cNvSpPr txBox="1"/>
      </xdr:nvSpPr>
      <xdr:spPr>
        <a:xfrm>
          <a:off x="11406505" y="3887470"/>
          <a:ext cx="4473575" cy="1779905"/>
        </a:xfrm>
        <a:prstGeom prst="rect">
          <a:avLst/>
        </a:prstGeom>
        <a:solidFill>
          <a:srgbClr val="FBFBFB"/>
        </a:solidFill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●事業計画書の「２　事業内容に関する事項」の削減効果（％）にこの値を記載してください。</a:t>
          </a:r>
          <a:endParaRPr sz="1100">
            <a:latin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100">
              <a:latin typeface="Calibri"/>
            </a:rPr>
            <a:t>10％を以上でなければ対象外になります。</a:t>
          </a:r>
          <a:endParaRPr sz="1100">
            <a:latin typeface="Calibri"/>
          </a:endParaRPr>
        </a:p>
      </xdr:txBody>
    </xdr:sp>
    <xdr:clientData fLocksWithSheet="0"/>
  </xdr:oneCellAnchor>
  <xdr:oneCellAnchor>
    <xdr:from xmlns:xdr="http://schemas.openxmlformats.org/drawingml/2006/spreadsheetDrawing">
      <xdr:col>21</xdr:col>
      <xdr:colOff>210185</xdr:colOff>
      <xdr:row>13</xdr:row>
      <xdr:rowOff>78740</xdr:rowOff>
    </xdr:from>
    <xdr:ext cx="490855" cy="206375"/>
    <xdr:grpSp>
      <xdr:nvGrpSpPr>
        <xdr:cNvPr id="2296" name="Shape 248"/>
        <xdr:cNvGrpSpPr/>
      </xdr:nvGrpSpPr>
      <xdr:grpSpPr>
        <a:xfrm>
          <a:off x="14122400" y="3593465"/>
          <a:ext cx="490855" cy="206375"/>
          <a:chOff x="5103113" y="3679913"/>
          <a:chExt cx="485700" cy="200100"/>
        </a:xfrm>
      </xdr:grpSpPr>
      <xdr:cxnSp macro="">
        <xdr:nvCxnSpPr>
          <xdr:cNvPr id="2297" name="Shape 249"/>
          <xdr:cNvCxnSpPr/>
        </xdr:nvCxnSpPr>
        <xdr:spPr>
          <a:xfrm rot="10800000" flipH="1">
            <a:off x="5103113" y="3679913"/>
            <a:ext cx="485700" cy="2001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25</xdr:col>
      <xdr:colOff>207010</xdr:colOff>
      <xdr:row>43</xdr:row>
      <xdr:rowOff>174625</xdr:rowOff>
    </xdr:from>
    <xdr:ext cx="4473575" cy="1780540"/>
    <xdr:sp macro="" textlink="">
      <xdr:nvSpPr>
        <xdr:cNvPr id="2298" name="Shape 250"/>
        <xdr:cNvSpPr txBox="1"/>
      </xdr:nvSpPr>
      <xdr:spPr>
        <a:xfrm>
          <a:off x="16745585" y="11480800"/>
          <a:ext cx="4473575" cy="1780540"/>
        </a:xfrm>
        <a:prstGeom prst="rect">
          <a:avLst/>
        </a:prstGeom>
        <a:solidFill>
          <a:srgbClr val="FBFBFB"/>
        </a:solidFill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"/>
              <a:ea typeface="Calibri"/>
              <a:sym typeface="Calibri"/>
              <a:cs typeface="Calibri"/>
            </a:rPr>
            <a:t>●事業計画書の「２　事業内容に関する事項」の削減効果（％）にこの値を記載してください。</a:t>
          </a:r>
          <a:endParaRPr sz="1100">
            <a:latin typeface="cal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100">
              <a:latin typeface="cali"/>
            </a:rPr>
            <a:t>10％を以上でなければ対象外になります。</a:t>
          </a:r>
          <a:endParaRPr sz="1100">
            <a:latin typeface="cali"/>
          </a:endParaRPr>
        </a:p>
      </xdr:txBody>
    </xdr:sp>
    <xdr:clientData fLocksWithSheet="0"/>
  </xdr:oneCellAnchor>
  <xdr:oneCellAnchor>
    <xdr:from xmlns:xdr="http://schemas.openxmlformats.org/drawingml/2006/spreadsheetDrawing">
      <xdr:col>29</xdr:col>
      <xdr:colOff>296545</xdr:colOff>
      <xdr:row>42</xdr:row>
      <xdr:rowOff>118745</xdr:rowOff>
    </xdr:from>
    <xdr:ext cx="490855" cy="208280"/>
    <xdr:grpSp>
      <xdr:nvGrpSpPr>
        <xdr:cNvPr id="2299" name="Shape 251"/>
        <xdr:cNvGrpSpPr/>
      </xdr:nvGrpSpPr>
      <xdr:grpSpPr>
        <a:xfrm>
          <a:off x="19461480" y="11186795"/>
          <a:ext cx="490855" cy="208280"/>
          <a:chOff x="5103113" y="3679913"/>
          <a:chExt cx="485700" cy="200100"/>
        </a:xfrm>
      </xdr:grpSpPr>
      <xdr:cxnSp macro="">
        <xdr:nvCxnSpPr>
          <xdr:cNvPr id="2300" name="Shape 252"/>
          <xdr:cNvCxnSpPr/>
        </xdr:nvCxnSpPr>
        <xdr:spPr>
          <a:xfrm rot="10800000" flipH="1">
            <a:off x="5103113" y="3679913"/>
            <a:ext cx="485700" cy="2001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 xmlns:xdr="http://schemas.openxmlformats.org/drawingml/2006/spreadsheetDrawing">
      <xdr:col>30</xdr:col>
      <xdr:colOff>213995</xdr:colOff>
      <xdr:row>74</xdr:row>
      <xdr:rowOff>92710</xdr:rowOff>
    </xdr:from>
    <xdr:ext cx="4465955" cy="1778000"/>
    <xdr:sp macro="" textlink="">
      <xdr:nvSpPr>
        <xdr:cNvPr id="2301" name="Shape 253"/>
        <xdr:cNvSpPr txBox="1"/>
      </xdr:nvSpPr>
      <xdr:spPr>
        <a:xfrm>
          <a:off x="20035520" y="19437985"/>
          <a:ext cx="4465955" cy="1778000"/>
        </a:xfrm>
        <a:prstGeom prst="rect">
          <a:avLst/>
        </a:prstGeom>
        <a:solidFill>
          <a:srgbClr val="FBFBFB"/>
        </a:solidFill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●事業計画書の「２　事業内容に関する事項」の削減効果（％）にこの値を記載してください。</a:t>
          </a:r>
          <a:endParaRPr sz="1100">
            <a:latin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100">
              <a:latin typeface="Calibri"/>
            </a:rPr>
            <a:t>10％を以上でなければ対象外になります。</a:t>
          </a:r>
          <a:endParaRPr sz="1100">
            <a:latin typeface="Calibri"/>
          </a:endParaRPr>
        </a:p>
      </xdr:txBody>
    </xdr:sp>
    <xdr:clientData fLocksWithSheet="0"/>
  </xdr:oneCellAnchor>
  <xdr:oneCellAnchor>
    <xdr:from xmlns:xdr="http://schemas.openxmlformats.org/drawingml/2006/spreadsheetDrawing">
      <xdr:col>36</xdr:col>
      <xdr:colOff>261620</xdr:colOff>
      <xdr:row>73</xdr:row>
      <xdr:rowOff>101600</xdr:rowOff>
    </xdr:from>
    <xdr:ext cx="494665" cy="209550"/>
    <xdr:grpSp>
      <xdr:nvGrpSpPr>
        <xdr:cNvPr id="2302" name="Shape 254"/>
        <xdr:cNvGrpSpPr/>
      </xdr:nvGrpSpPr>
      <xdr:grpSpPr>
        <a:xfrm>
          <a:off x="24022685" y="19208750"/>
          <a:ext cx="494665" cy="209550"/>
          <a:chOff x="5103113" y="3679913"/>
          <a:chExt cx="485700" cy="200100"/>
        </a:xfrm>
      </xdr:grpSpPr>
      <xdr:cxnSp macro="">
        <xdr:nvCxnSpPr>
          <xdr:cNvPr id="2303" name="Shape 255"/>
          <xdr:cNvCxnSpPr/>
        </xdr:nvCxnSpPr>
        <xdr:spPr>
          <a:xfrm rot="10800000" flipH="1">
            <a:off x="5103113" y="3679913"/>
            <a:ext cx="485700" cy="2001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2</xdr:col>
      <xdr:colOff>0</xdr:colOff>
      <xdr:row>8</xdr:row>
      <xdr:rowOff>0</xdr:rowOff>
    </xdr:from>
    <xdr:ext cx="6151880" cy="476250"/>
    <xdr:sp macro="" textlink="">
      <xdr:nvSpPr>
        <xdr:cNvPr id="4097" name="Shape 176"/>
        <xdr:cNvSpPr txBox="1"/>
      </xdr:nvSpPr>
      <xdr:spPr>
        <a:xfrm>
          <a:off x="865505" y="2324100"/>
          <a:ext cx="6151880" cy="476250"/>
        </a:xfrm>
        <a:prstGeom prst="rect">
          <a:avLst/>
        </a:prstGeom>
        <a:solidFill>
          <a:srgbClr val="FFFFFF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※記入例シートをご覧の上、設備更新による削減量を算定してください。</a:t>
          </a:r>
          <a:endParaRPr sz="1400">
            <a:solidFill>
              <a:srgbClr val="000000"/>
            </a:solidFill>
            <a:latin typeface="Calibri"/>
            <a:ea typeface="Calibri"/>
            <a:sym typeface="Calibri"/>
            <a:cs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sz="1400"/>
            <a:t/>
          </a:r>
          <a:endParaRPr sz="1400">
            <a:solidFill>
              <a:srgbClr val="000000"/>
            </a:solidFill>
          </a:endParaRPr>
        </a:p>
      </xdr:txBody>
    </xdr:sp>
    <xdr:clientData fLocksWithSheet="0"/>
  </xdr:oneCellAnchor>
  <xdr:oneCellAnchor>
    <xdr:from xmlns:xdr="http://schemas.openxmlformats.org/drawingml/2006/spreadsheetDrawing">
      <xdr:col>12</xdr:col>
      <xdr:colOff>0</xdr:colOff>
      <xdr:row>7</xdr:row>
      <xdr:rowOff>0</xdr:rowOff>
    </xdr:from>
    <xdr:ext cx="2943860" cy="267335"/>
    <xdr:sp macro="" textlink="">
      <xdr:nvSpPr>
        <xdr:cNvPr id="4098" name="Shape 177"/>
        <xdr:cNvSpPr txBox="1"/>
      </xdr:nvSpPr>
      <xdr:spPr>
        <a:xfrm>
          <a:off x="7490460" y="2085975"/>
          <a:ext cx="2943860" cy="267335"/>
        </a:xfrm>
        <a:prstGeom prst="rect">
          <a:avLst/>
        </a:prstGeom>
        <a:solidFill>
          <a:srgbClr val="FFFFFF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ctr" anchorCtr="0"/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※数量（n）の増加は原則認められません。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 xmlns:xdr="http://schemas.openxmlformats.org/drawingml/2006/spreadsheetDrawing">
      <xdr:col>15</xdr:col>
      <xdr:colOff>333375</xdr:colOff>
      <xdr:row>9</xdr:row>
      <xdr:rowOff>0</xdr:rowOff>
    </xdr:from>
    <xdr:ext cx="4422140" cy="714375"/>
    <xdr:grpSp>
      <xdr:nvGrpSpPr>
        <xdr:cNvPr id="4099" name="Shape 2"/>
        <xdr:cNvGrpSpPr/>
      </xdr:nvGrpSpPr>
      <xdr:grpSpPr>
        <a:xfrm>
          <a:off x="10012680" y="2562225"/>
          <a:ext cx="4422140" cy="714375"/>
          <a:chOff x="3450525" y="3422813"/>
          <a:chExt cx="3790950" cy="714375"/>
        </a:xfrm>
      </xdr:grpSpPr>
      <xdr:grpSp>
        <xdr:nvGrpSpPr>
          <xdr:cNvPr id="4100" name="Shape 178"/>
          <xdr:cNvGrpSpPr/>
        </xdr:nvGrpSpPr>
        <xdr:grpSpPr>
          <a:xfrm>
            <a:off x="3450525" y="3422813"/>
            <a:ext cx="3790950" cy="714375"/>
            <a:chOff x="18723428" y="2294325"/>
            <a:chExt cx="4503275" cy="706953"/>
          </a:xfrm>
        </xdr:grpSpPr>
        <xdr:sp macro="" textlink="">
          <xdr:nvSpPr>
            <xdr:cNvPr id="4101" name="Shape 35"/>
            <xdr:cNvSpPr/>
          </xdr:nvSpPr>
          <xdr:spPr>
            <a:xfrm>
              <a:off x="18723428" y="2294325"/>
              <a:ext cx="4503275" cy="706950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overflow" horzOverflow="overflow" wrap="square" lIns="91425" tIns="91425" rIns="91425" bIns="91425" anchor="ctr" anchorCtr="0"/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</a:pPr>
              <a:r>
                <a:t/>
              </a:r>
              <a:endParaRPr sz="1400"/>
            </a:p>
          </xdr:txBody>
        </xdr:sp>
        <xdr:sp macro="" textlink="">
          <xdr:nvSpPr>
            <xdr:cNvPr id="4102" name="Shape 179"/>
            <xdr:cNvSpPr txBox="1"/>
          </xdr:nvSpPr>
          <xdr:spPr>
            <a:xfrm>
              <a:off x="18723429" y="2294325"/>
              <a:ext cx="2055910" cy="235648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vertOverflow="overflow" horzOverflow="overflow" wrap="square" lIns="36000" tIns="0" rIns="0" bIns="0" anchor="t" anchorCtr="0"/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en-US" sz="1100" b="0" i="0" u="none" strike="noStrike">
                  <a:solidFill>
                    <a:srgbClr val="000000"/>
                  </a:solidFill>
                  <a:latin typeface="Calibri"/>
                  <a:ea typeface="Calibri"/>
                  <a:sym typeface="Calibri"/>
                  <a:cs typeface="Calibri"/>
                </a:rPr>
                <a:t>年間点灯時間(b=t×d×r1)</a:t>
              </a:r>
              <a:endParaRPr sz="1100">
                <a:solidFill>
                  <a:srgbClr val="000000"/>
                </a:solidFill>
                <a:latin typeface="Calibri"/>
                <a:ea typeface="Calibri"/>
                <a:sym typeface="Calibri"/>
                <a:cs typeface="Calibri"/>
              </a:endParaRPr>
            </a:p>
          </xdr:txBody>
        </xdr:sp>
        <xdr:sp macro="" textlink="">
          <xdr:nvSpPr>
            <xdr:cNvPr id="4103" name="Shape 180"/>
            <xdr:cNvSpPr txBox="1"/>
          </xdr:nvSpPr>
          <xdr:spPr>
            <a:xfrm>
              <a:off x="20779338" y="2294327"/>
              <a:ext cx="2447365" cy="235650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vertOverflow="overflow" horzOverflow="overflow" wrap="square" lIns="36000" tIns="0" rIns="0" bIns="0" anchor="t" anchorCtr="0"/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en-US" sz="1100" b="0" i="0" u="none" strike="noStrike">
                  <a:solidFill>
                    <a:srgbClr val="000000"/>
                  </a:solidFill>
                  <a:latin typeface="Calibri"/>
                  <a:ea typeface="Calibri"/>
                  <a:sym typeface="Calibri"/>
                  <a:cs typeface="Calibri"/>
                </a:rPr>
                <a:t>年間点灯時間(b'=t'×d'×r2)</a:t>
              </a:r>
              <a:endParaRPr sz="1100">
                <a:solidFill>
                  <a:srgbClr val="000000"/>
                </a:solidFill>
                <a:latin typeface="Calibri"/>
                <a:ea typeface="Calibri"/>
                <a:sym typeface="Calibri"/>
                <a:cs typeface="Calibri"/>
              </a:endParaRPr>
            </a:p>
          </xdr:txBody>
        </xdr:sp>
        <xdr:sp macro="" textlink="">
          <xdr:nvSpPr>
            <xdr:cNvPr id="4104" name="Shape 181"/>
            <xdr:cNvSpPr txBox="1"/>
          </xdr:nvSpPr>
          <xdr:spPr>
            <a:xfrm>
              <a:off x="18723429" y="2529976"/>
              <a:ext cx="2055910" cy="235648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vertOverflow="overflow" horzOverflow="overflow" wrap="square" lIns="36000" tIns="0" rIns="0" bIns="0" anchor="t" anchorCtr="0"/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en-US" sz="1100" b="0" i="0" u="none" strike="noStrike">
                  <a:solidFill>
                    <a:srgbClr val="000000"/>
                  </a:solidFill>
                  <a:latin typeface="Calibri"/>
                  <a:ea typeface="Calibri"/>
                  <a:sym typeface="Calibri"/>
                  <a:cs typeface="Calibri"/>
                </a:rPr>
                <a:t>年間消費電力量(E=a×n×b/1000)</a:t>
              </a:r>
              <a:endParaRPr sz="1100">
                <a:solidFill>
                  <a:srgbClr val="000000"/>
                </a:solidFill>
                <a:latin typeface="Calibri"/>
                <a:ea typeface="Calibri"/>
                <a:sym typeface="Calibri"/>
                <a:cs typeface="Calibri"/>
              </a:endParaRPr>
            </a:p>
          </xdr:txBody>
        </xdr:sp>
        <xdr:sp macro="" textlink="">
          <xdr:nvSpPr>
            <xdr:cNvPr id="4105" name="Shape 182"/>
            <xdr:cNvSpPr txBox="1"/>
          </xdr:nvSpPr>
          <xdr:spPr>
            <a:xfrm>
              <a:off x="20779338" y="2529978"/>
              <a:ext cx="2447365" cy="235650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vertOverflow="overflow" horzOverflow="overflow" wrap="square" lIns="36000" tIns="0" rIns="0" bIns="0" anchor="t" anchorCtr="0"/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en-US" sz="1100" b="0" i="0" u="none" strike="noStrike">
                  <a:solidFill>
                    <a:srgbClr val="000000"/>
                  </a:solidFill>
                  <a:latin typeface="Calibri"/>
                  <a:ea typeface="Calibri"/>
                  <a:sym typeface="Calibri"/>
                  <a:cs typeface="Calibri"/>
                </a:rPr>
                <a:t>年間消費電力量(E'=a'×n'×b'/1000)</a:t>
              </a:r>
              <a:endParaRPr sz="1100">
                <a:solidFill>
                  <a:srgbClr val="000000"/>
                </a:solidFill>
                <a:latin typeface="Calibri"/>
                <a:ea typeface="Calibri"/>
                <a:sym typeface="Calibri"/>
                <a:cs typeface="Calibri"/>
              </a:endParaRPr>
            </a:p>
          </xdr:txBody>
        </xdr:sp>
        <xdr:sp macro="" textlink="">
          <xdr:nvSpPr>
            <xdr:cNvPr id="4106" name="Shape 183"/>
            <xdr:cNvSpPr txBox="1"/>
          </xdr:nvSpPr>
          <xdr:spPr>
            <a:xfrm>
              <a:off x="18723428" y="2765626"/>
              <a:ext cx="2055912" cy="235650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vertOverflow="overflow" horzOverflow="overflow" wrap="square" lIns="36000" tIns="0" rIns="0" bIns="0" anchor="t" anchorCtr="0"/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en-US" sz="1100" b="0" i="0" u="none" strike="noStrike">
                  <a:solidFill>
                    <a:srgbClr val="000000"/>
                  </a:solidFill>
                  <a:latin typeface="Calibri"/>
                  <a:ea typeface="Calibri"/>
                  <a:sym typeface="Calibri"/>
                  <a:cs typeface="Calibri"/>
                </a:rPr>
                <a:t>CO2排出量(C=E×0.000457)</a:t>
              </a:r>
              <a:endParaRPr sz="1100">
                <a:solidFill>
                  <a:srgbClr val="000000"/>
                </a:solidFill>
                <a:latin typeface="Calibri"/>
                <a:ea typeface="Calibri"/>
                <a:sym typeface="Calibri"/>
                <a:cs typeface="Calibri"/>
              </a:endParaRPr>
            </a:p>
          </xdr:txBody>
        </xdr:sp>
        <xdr:sp macro="" textlink="">
          <xdr:nvSpPr>
            <xdr:cNvPr id="4107" name="Shape 184"/>
            <xdr:cNvSpPr txBox="1"/>
          </xdr:nvSpPr>
          <xdr:spPr>
            <a:xfrm>
              <a:off x="20779338" y="2765627"/>
              <a:ext cx="2447365" cy="235651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vertOverflow="overflow" horzOverflow="overflow" wrap="square" lIns="36000" tIns="0" rIns="0" bIns="0" anchor="t" anchorCtr="0"/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en-US" sz="1100" b="0" i="0" u="none" strike="noStrike">
                  <a:solidFill>
                    <a:srgbClr val="000000"/>
                  </a:solidFill>
                  <a:latin typeface="Calibri"/>
                  <a:ea typeface="Calibri"/>
                  <a:sym typeface="Calibri"/>
                  <a:cs typeface="Calibri"/>
                </a:rPr>
                <a:t>CO2排出量(C'=E'×0.000457)</a:t>
              </a:r>
              <a:endParaRPr sz="1100">
                <a:solidFill>
                  <a:srgbClr val="000000"/>
                </a:solidFill>
                <a:latin typeface="Calibri"/>
                <a:ea typeface="Calibri"/>
                <a:sym typeface="Calibri"/>
                <a:cs typeface="Calibri"/>
              </a:endParaRPr>
            </a:p>
          </xdr:txBody>
        </xdr:sp>
      </xdr:grpSp>
    </xdr:grpSp>
    <xdr:clientData fLocksWithSheet="0"/>
  </xdr:oneCellAnchor>
  <xdr:oneCellAnchor>
    <xdr:from xmlns:xdr="http://schemas.openxmlformats.org/drawingml/2006/spreadsheetDrawing">
      <xdr:col>12</xdr:col>
      <xdr:colOff>0</xdr:colOff>
      <xdr:row>9</xdr:row>
      <xdr:rowOff>0</xdr:rowOff>
    </xdr:from>
    <xdr:ext cx="2392680" cy="714375"/>
    <xdr:grpSp>
      <xdr:nvGrpSpPr>
        <xdr:cNvPr id="4108" name="Shape 2"/>
        <xdr:cNvGrpSpPr/>
      </xdr:nvGrpSpPr>
      <xdr:grpSpPr>
        <a:xfrm>
          <a:off x="7490460" y="2562225"/>
          <a:ext cx="2392680" cy="714375"/>
          <a:chOff x="4245863" y="3422813"/>
          <a:chExt cx="2200275" cy="714375"/>
        </a:xfrm>
      </xdr:grpSpPr>
      <xdr:grpSp>
        <xdr:nvGrpSpPr>
          <xdr:cNvPr id="4109" name="Shape 185"/>
          <xdr:cNvGrpSpPr/>
        </xdr:nvGrpSpPr>
        <xdr:grpSpPr>
          <a:xfrm>
            <a:off x="4245863" y="3422813"/>
            <a:ext cx="2200275" cy="714375"/>
            <a:chOff x="7808260" y="2447365"/>
            <a:chExt cx="2805953" cy="699247"/>
          </a:xfrm>
        </xdr:grpSpPr>
        <xdr:sp macro="" textlink="">
          <xdr:nvSpPr>
            <xdr:cNvPr id="4110" name="Shape 35"/>
            <xdr:cNvSpPr/>
          </xdr:nvSpPr>
          <xdr:spPr>
            <a:xfrm>
              <a:off x="7808260" y="2447365"/>
              <a:ext cx="2805950" cy="699225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overflow" horzOverflow="overflow" wrap="square" lIns="91425" tIns="91425" rIns="91425" bIns="91425" anchor="ctr" anchorCtr="0"/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</a:pPr>
              <a:r>
                <a:t/>
              </a:r>
              <a:endParaRPr sz="1400"/>
            </a:p>
          </xdr:txBody>
        </xdr:sp>
        <xdr:grpSp>
          <xdr:nvGrpSpPr>
            <xdr:cNvPr id="4111" name="Shape 186"/>
            <xdr:cNvGrpSpPr/>
          </xdr:nvGrpSpPr>
          <xdr:grpSpPr>
            <a:xfrm>
              <a:off x="7808260" y="2447365"/>
              <a:ext cx="2805953" cy="699247"/>
              <a:chOff x="17123227" y="2906486"/>
              <a:chExt cx="2816043" cy="685800"/>
            </a:xfrm>
          </xdr:grpSpPr>
          <xdr:sp macro="" textlink="">
            <xdr:nvSpPr>
              <xdr:cNvPr id="4112" name="Shape 187"/>
              <xdr:cNvSpPr txBox="1"/>
            </xdr:nvSpPr>
            <xdr:spPr>
              <a:xfrm>
                <a:off x="17123227" y="2906486"/>
                <a:ext cx="2816043" cy="685800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chemeClr val="dk1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vertOverflow="overflow" horzOverflow="overflow" wrap="square" lIns="91425" tIns="45700" rIns="91425" bIns="45700" anchor="t" anchorCtr="0"/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</a:pPr>
                <a:r>
                  <a:rPr lang="en-US" sz="1100">
                    <a:solidFill>
                      <a:schemeClr val="dk1"/>
                    </a:solidFill>
                    <a:latin typeface="Calibri"/>
                    <a:ea typeface="Calibri"/>
                    <a:sym typeface="Calibri"/>
                    <a:cs typeface="Calibri"/>
                  </a:rPr>
                  <a:t>●凡例</a:t>
                </a:r>
                <a:endParaRPr sz="1400"/>
              </a:p>
            </xdr:txBody>
          </xdr:sp>
          <xdr:sp macro="" textlink="">
            <xdr:nvSpPr>
              <xdr:cNvPr id="4113" name="Shape 188"/>
              <xdr:cNvSpPr txBox="1"/>
            </xdr:nvSpPr>
            <xdr:spPr>
              <a:xfrm>
                <a:off x="17244793" y="3167743"/>
                <a:ext cx="839401" cy="287384"/>
              </a:xfrm>
              <a:prstGeom prst="rect">
                <a:avLst/>
              </a:prstGeom>
              <a:solidFill>
                <a:srgbClr val="FFF2CC"/>
              </a:solidFill>
              <a:ln w="9525" cap="flat" cmpd="sng">
                <a:solidFill>
                  <a:schemeClr val="dk1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vertOverflow="overflow" horzOverflow="overflow" wrap="square" lIns="91425" tIns="45700" rIns="91425" bIns="45700" anchor="ctr" anchorCtr="0"/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</a:pPr>
                <a:r>
                  <a:rPr lang="en-US" sz="1000">
                    <a:solidFill>
                      <a:schemeClr val="dk1"/>
                    </a:solidFill>
                    <a:latin typeface="Calibri"/>
                    <a:ea typeface="Calibri"/>
                    <a:sym typeface="Calibri"/>
                    <a:cs typeface="Calibri"/>
                  </a:rPr>
                  <a:t>入力セル</a:t>
                </a:r>
                <a:endParaRPr sz="1000"/>
              </a:p>
            </xdr:txBody>
          </xdr:sp>
          <xdr:sp macro="" textlink="">
            <xdr:nvSpPr>
              <xdr:cNvPr id="4114" name="Shape 189"/>
              <xdr:cNvSpPr txBox="1"/>
            </xdr:nvSpPr>
            <xdr:spPr>
              <a:xfrm>
                <a:off x="18139754" y="3167744"/>
                <a:ext cx="839401" cy="287384"/>
              </a:xfrm>
              <a:prstGeom prst="rect">
                <a:avLst/>
              </a:prstGeom>
              <a:solidFill>
                <a:srgbClr val="E1EFD8"/>
              </a:solidFill>
              <a:ln w="9525" cap="flat" cmpd="sng">
                <a:solidFill>
                  <a:schemeClr val="dk1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vertOverflow="overflow" horzOverflow="overflow" wrap="square" lIns="91425" tIns="45700" rIns="91425" bIns="45700" anchor="ctr" anchorCtr="0"/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</a:pPr>
                <a:r>
                  <a:rPr lang="en-US" sz="1000">
                    <a:solidFill>
                      <a:schemeClr val="dk1"/>
                    </a:solidFill>
                    <a:latin typeface="Calibri"/>
                    <a:ea typeface="Calibri"/>
                    <a:sym typeface="Calibri"/>
                    <a:cs typeface="Calibri"/>
                  </a:rPr>
                  <a:t>選択セル</a:t>
                </a:r>
                <a:endParaRPr sz="1000"/>
              </a:p>
            </xdr:txBody>
          </xdr:sp>
        </xdr:grpSp>
        <xdr:sp macro="" textlink="">
          <xdr:nvSpPr>
            <xdr:cNvPr id="4115" name="Shape 190"/>
            <xdr:cNvSpPr txBox="1"/>
          </xdr:nvSpPr>
          <xdr:spPr>
            <a:xfrm>
              <a:off x="9701934" y="2716306"/>
              <a:ext cx="836393" cy="293018"/>
            </a:xfrm>
            <a:prstGeom prst="rect">
              <a:avLst/>
            </a:prstGeom>
            <a:noFill/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vertOverflow="overflow" horzOverflow="overflow" wrap="square" lIns="91425" tIns="45700" rIns="91425" bIns="45700" anchor="ctr" anchorCtr="0"/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</a:pPr>
              <a:r>
                <a:rPr lang="en-US" sz="1000">
                  <a:solidFill>
                    <a:schemeClr val="dk1"/>
                  </a:solidFill>
                  <a:latin typeface="Calibri"/>
                  <a:ea typeface="Calibri"/>
                  <a:sym typeface="Calibri"/>
                  <a:cs typeface="Calibri"/>
                </a:rPr>
                <a:t>入力不可</a:t>
              </a:r>
              <a:endParaRPr sz="1000"/>
            </a:p>
          </xdr:txBody>
        </xdr:sp>
      </xdr:grpSp>
    </xdr:grp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12</xdr:col>
      <xdr:colOff>0</xdr:colOff>
      <xdr:row>8</xdr:row>
      <xdr:rowOff>0</xdr:rowOff>
    </xdr:from>
    <xdr:ext cx="2771775" cy="228600"/>
    <xdr:sp macro="" textlink="">
      <xdr:nvSpPr>
        <xdr:cNvPr id="5121" name="Shape 191"/>
        <xdr:cNvSpPr txBox="1"/>
      </xdr:nvSpPr>
      <xdr:spPr>
        <a:xfrm>
          <a:off x="9009380" y="2171700"/>
          <a:ext cx="2771775" cy="228600"/>
        </a:xfrm>
        <a:prstGeom prst="rect">
          <a:avLst/>
        </a:prstGeom>
        <a:solidFill>
          <a:srgbClr val="FFFFFF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ctr" anchorCtr="0"/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※定格能力の増加は原則認められません</a:t>
          </a:r>
          <a:endParaRPr sz="1100">
            <a:solidFill>
              <a:srgbClr val="000000"/>
            </a:solidFill>
            <a:latin typeface="Calibri"/>
            <a:ea typeface="Calibri"/>
            <a:sym typeface="Calibri"/>
            <a:cs typeface="Calibri"/>
          </a:endParaRPr>
        </a:p>
      </xdr:txBody>
    </xdr:sp>
    <xdr:clientData fLocksWithSheet="0"/>
  </xdr:oneCellAnchor>
  <xdr:oneCellAnchor>
    <xdr:from xmlns:xdr="http://schemas.openxmlformats.org/drawingml/2006/spreadsheetDrawing">
      <xdr:col>17</xdr:col>
      <xdr:colOff>400050</xdr:colOff>
      <xdr:row>11</xdr:row>
      <xdr:rowOff>0</xdr:rowOff>
    </xdr:from>
    <xdr:ext cx="5994400" cy="457200"/>
    <xdr:grpSp>
      <xdr:nvGrpSpPr>
        <xdr:cNvPr id="5122" name="Shape 2"/>
        <xdr:cNvGrpSpPr/>
      </xdr:nvGrpSpPr>
      <xdr:grpSpPr>
        <a:xfrm>
          <a:off x="13180060" y="2857500"/>
          <a:ext cx="5994400" cy="457200"/>
          <a:chOff x="2345625" y="3551400"/>
          <a:chExt cx="6000750" cy="457200"/>
        </a:xfrm>
      </xdr:grpSpPr>
      <xdr:grpSp>
        <xdr:nvGrpSpPr>
          <xdr:cNvPr id="5123" name="Shape 192"/>
          <xdr:cNvGrpSpPr/>
        </xdr:nvGrpSpPr>
        <xdr:grpSpPr>
          <a:xfrm>
            <a:off x="2345625" y="3551400"/>
            <a:ext cx="6000750" cy="457200"/>
            <a:chOff x="11843657" y="2754086"/>
            <a:chExt cx="6868886" cy="457200"/>
          </a:xfrm>
        </xdr:grpSpPr>
        <xdr:sp macro="" textlink="">
          <xdr:nvSpPr>
            <xdr:cNvPr id="5124" name="Shape 35"/>
            <xdr:cNvSpPr/>
          </xdr:nvSpPr>
          <xdr:spPr>
            <a:xfrm>
              <a:off x="11843657" y="2754086"/>
              <a:ext cx="6868875" cy="457200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overflow" horzOverflow="overflow" wrap="square" lIns="91425" tIns="91425" rIns="91425" bIns="91425" anchor="ctr" anchorCtr="0"/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</a:pPr>
              <a:r>
                <a:t/>
              </a:r>
              <a:endParaRPr sz="1400"/>
            </a:p>
          </xdr:txBody>
        </xdr:sp>
        <xdr:sp macro="" textlink="">
          <xdr:nvSpPr>
            <xdr:cNvPr id="5125" name="Shape 193"/>
            <xdr:cNvSpPr txBox="1"/>
          </xdr:nvSpPr>
          <xdr:spPr>
            <a:xfrm>
              <a:off x="11843657" y="2754086"/>
              <a:ext cx="3429000" cy="228600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vertOverflow="overflow" horzOverflow="overflow" wrap="square" lIns="36000" tIns="0" rIns="0" bIns="0" anchor="t" anchorCtr="0"/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en-US" sz="1100" b="0" i="0" u="none" strike="noStrike">
                  <a:solidFill>
                    <a:srgbClr val="000000"/>
                  </a:solidFill>
                  <a:latin typeface="Calibri"/>
                  <a:ea typeface="Calibri"/>
                  <a:sym typeface="Calibri"/>
                  <a:cs typeface="Calibri"/>
                </a:rPr>
                <a:t>年間電力消費量(E=a1pnd1R1+a2pnd2R2)</a:t>
              </a:r>
              <a:endParaRPr sz="1100">
                <a:solidFill>
                  <a:srgbClr val="000000"/>
                </a:solidFill>
                <a:latin typeface="Calibri"/>
                <a:ea typeface="Calibri"/>
                <a:sym typeface="Calibri"/>
                <a:cs typeface="Calibri"/>
              </a:endParaRPr>
            </a:p>
          </xdr:txBody>
        </xdr:sp>
        <xdr:sp macro="" textlink="">
          <xdr:nvSpPr>
            <xdr:cNvPr id="5126" name="Shape 194"/>
            <xdr:cNvSpPr txBox="1"/>
          </xdr:nvSpPr>
          <xdr:spPr>
            <a:xfrm>
              <a:off x="15272657" y="2754087"/>
              <a:ext cx="3439886" cy="228599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vertOverflow="overflow" horzOverflow="overflow" wrap="square" lIns="36000" tIns="0" rIns="0" bIns="0" anchor="t" anchorCtr="0"/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en-US" sz="1100" b="0" i="0" u="none" strike="noStrike">
                  <a:solidFill>
                    <a:srgbClr val="000000"/>
                  </a:solidFill>
                  <a:latin typeface="Calibri"/>
                  <a:ea typeface="Calibri"/>
                  <a:sym typeface="Calibri"/>
                  <a:cs typeface="Calibri"/>
                </a:rPr>
                <a:t>年間電力消費量(E'=a'1p'n'd'1R1+a'2p'n'd'2R2)</a:t>
              </a:r>
              <a:endParaRPr sz="1100">
                <a:solidFill>
                  <a:srgbClr val="000000"/>
                </a:solidFill>
                <a:latin typeface="Calibri"/>
                <a:ea typeface="Calibri"/>
                <a:sym typeface="Calibri"/>
                <a:cs typeface="Calibri"/>
              </a:endParaRPr>
            </a:p>
          </xdr:txBody>
        </xdr:sp>
        <xdr:sp macro="" textlink="">
          <xdr:nvSpPr>
            <xdr:cNvPr id="5127" name="Shape 195"/>
            <xdr:cNvSpPr txBox="1"/>
          </xdr:nvSpPr>
          <xdr:spPr>
            <a:xfrm>
              <a:off x="11843657" y="2982686"/>
              <a:ext cx="3429000" cy="228600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vertOverflow="overflow" horzOverflow="overflow" wrap="square" lIns="36000" tIns="0" rIns="0" bIns="0" anchor="t" anchorCtr="0"/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en-US" sz="1100" b="0" i="0" u="none" strike="noStrike">
                  <a:solidFill>
                    <a:srgbClr val="000000"/>
                  </a:solidFill>
                  <a:latin typeface="Calibri"/>
                  <a:ea typeface="Calibri"/>
                  <a:sym typeface="Calibri"/>
                  <a:cs typeface="Calibri"/>
                </a:rPr>
                <a:t>CO2排出量(C1=E1×0.000457)</a:t>
              </a:r>
              <a:endParaRPr sz="1100">
                <a:solidFill>
                  <a:srgbClr val="000000"/>
                </a:solidFill>
                <a:latin typeface="Calibri"/>
                <a:ea typeface="Calibri"/>
                <a:sym typeface="Calibri"/>
                <a:cs typeface="Calibri"/>
              </a:endParaRPr>
            </a:p>
          </xdr:txBody>
        </xdr:sp>
        <xdr:sp macro="" textlink="">
          <xdr:nvSpPr>
            <xdr:cNvPr id="5128" name="Shape 196"/>
            <xdr:cNvSpPr txBox="1"/>
          </xdr:nvSpPr>
          <xdr:spPr>
            <a:xfrm>
              <a:off x="15272657" y="2982686"/>
              <a:ext cx="3439886" cy="228600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vertOverflow="overflow" horzOverflow="overflow" wrap="square" lIns="36000" tIns="0" rIns="0" bIns="0" anchor="t" anchorCtr="0"/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en-US" sz="1100" b="0" i="0" u="none" strike="noStrike">
                  <a:solidFill>
                    <a:srgbClr val="000000"/>
                  </a:solidFill>
                  <a:latin typeface="Calibri"/>
                  <a:ea typeface="Calibri"/>
                  <a:sym typeface="Calibri"/>
                  <a:cs typeface="Calibri"/>
                </a:rPr>
                <a:t>CO2排出量(C'2=E'2×0.000457)</a:t>
              </a:r>
              <a:endParaRPr sz="1100">
                <a:solidFill>
                  <a:srgbClr val="000000"/>
                </a:solidFill>
                <a:latin typeface="Calibri"/>
                <a:ea typeface="Calibri"/>
                <a:sym typeface="Calibri"/>
                <a:cs typeface="Calibri"/>
              </a:endParaRPr>
            </a:p>
          </xdr:txBody>
        </xdr:sp>
      </xdr:grpSp>
    </xdr:grpSp>
    <xdr:clientData fLocksWithSheet="0"/>
  </xdr:oneCellAnchor>
  <xdr:oneCellAnchor>
    <xdr:from xmlns:xdr="http://schemas.openxmlformats.org/drawingml/2006/spreadsheetDrawing">
      <xdr:col>12</xdr:col>
      <xdr:colOff>0</xdr:colOff>
      <xdr:row>9</xdr:row>
      <xdr:rowOff>209550</xdr:rowOff>
    </xdr:from>
    <xdr:ext cx="2931795" cy="704850"/>
    <xdr:grpSp>
      <xdr:nvGrpSpPr>
        <xdr:cNvPr id="5129" name="Shape 2"/>
        <xdr:cNvGrpSpPr/>
      </xdr:nvGrpSpPr>
      <xdr:grpSpPr>
        <a:xfrm>
          <a:off x="9009380" y="2609850"/>
          <a:ext cx="2931795" cy="704850"/>
          <a:chOff x="4098225" y="3427575"/>
          <a:chExt cx="2495550" cy="704850"/>
        </a:xfrm>
      </xdr:grpSpPr>
      <xdr:grpSp>
        <xdr:nvGrpSpPr>
          <xdr:cNvPr id="5130" name="Shape 197"/>
          <xdr:cNvGrpSpPr/>
        </xdr:nvGrpSpPr>
        <xdr:grpSpPr>
          <a:xfrm>
            <a:off x="4098225" y="3427575"/>
            <a:ext cx="2495550" cy="704850"/>
            <a:chOff x="7808260" y="2447365"/>
            <a:chExt cx="2805953" cy="699247"/>
          </a:xfrm>
        </xdr:grpSpPr>
        <xdr:sp macro="" textlink="">
          <xdr:nvSpPr>
            <xdr:cNvPr id="5131" name="Shape 35"/>
            <xdr:cNvSpPr/>
          </xdr:nvSpPr>
          <xdr:spPr>
            <a:xfrm>
              <a:off x="7808260" y="2447365"/>
              <a:ext cx="2805950" cy="699225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overflow" horzOverflow="overflow" wrap="square" lIns="91425" tIns="91425" rIns="91425" bIns="91425" anchor="ctr" anchorCtr="0"/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</a:pPr>
              <a:r>
                <a:t/>
              </a:r>
              <a:endParaRPr sz="1400"/>
            </a:p>
          </xdr:txBody>
        </xdr:sp>
        <xdr:grpSp>
          <xdr:nvGrpSpPr>
            <xdr:cNvPr id="5132" name="Shape 198"/>
            <xdr:cNvGrpSpPr/>
          </xdr:nvGrpSpPr>
          <xdr:grpSpPr>
            <a:xfrm>
              <a:off x="7808260" y="2447365"/>
              <a:ext cx="2805953" cy="699247"/>
              <a:chOff x="17123227" y="2906486"/>
              <a:chExt cx="2816043" cy="685800"/>
            </a:xfrm>
          </xdr:grpSpPr>
          <xdr:sp macro="" textlink="">
            <xdr:nvSpPr>
              <xdr:cNvPr id="5133" name="Shape 199"/>
              <xdr:cNvSpPr txBox="1"/>
            </xdr:nvSpPr>
            <xdr:spPr>
              <a:xfrm>
                <a:off x="17123227" y="2906486"/>
                <a:ext cx="2816043" cy="685800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chemeClr val="dk1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vertOverflow="overflow" horzOverflow="overflow" wrap="square" lIns="91425" tIns="45700" rIns="91425" bIns="45700" anchor="t" anchorCtr="0"/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</a:pPr>
                <a:r>
                  <a:rPr lang="en-US" sz="1100">
                    <a:solidFill>
                      <a:schemeClr val="dk1"/>
                    </a:solidFill>
                    <a:latin typeface="Calibri"/>
                    <a:ea typeface="Calibri"/>
                    <a:sym typeface="Calibri"/>
                    <a:cs typeface="Calibri"/>
                  </a:rPr>
                  <a:t>●凡例</a:t>
                </a:r>
                <a:endParaRPr sz="1400"/>
              </a:p>
            </xdr:txBody>
          </xdr:sp>
          <xdr:sp macro="" textlink="">
            <xdr:nvSpPr>
              <xdr:cNvPr id="5134" name="Shape 200"/>
              <xdr:cNvSpPr txBox="1"/>
            </xdr:nvSpPr>
            <xdr:spPr>
              <a:xfrm>
                <a:off x="17351828" y="3167743"/>
                <a:ext cx="772886" cy="370114"/>
              </a:xfrm>
              <a:prstGeom prst="rect">
                <a:avLst/>
              </a:prstGeom>
              <a:solidFill>
                <a:srgbClr val="FFF2CC"/>
              </a:solidFill>
              <a:ln w="9525" cap="flat" cmpd="sng">
                <a:solidFill>
                  <a:schemeClr val="dk1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vertOverflow="overflow" horzOverflow="overflow" wrap="square" lIns="91425" tIns="45700" rIns="91425" bIns="45700" anchor="t" anchorCtr="0"/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</a:pPr>
                <a:r>
                  <a:rPr lang="en-US" sz="1100">
                    <a:solidFill>
                      <a:schemeClr val="dk1"/>
                    </a:solidFill>
                    <a:latin typeface="Calibri"/>
                    <a:ea typeface="Calibri"/>
                    <a:sym typeface="Calibri"/>
                    <a:cs typeface="Calibri"/>
                  </a:rPr>
                  <a:t>入力セル</a:t>
                </a:r>
                <a:endParaRPr sz="1400"/>
              </a:p>
            </xdr:txBody>
          </xdr:sp>
          <xdr:sp macro="" textlink="">
            <xdr:nvSpPr>
              <xdr:cNvPr id="5135" name="Shape 201"/>
              <xdr:cNvSpPr txBox="1"/>
            </xdr:nvSpPr>
            <xdr:spPr>
              <a:xfrm>
                <a:off x="18196139" y="3167744"/>
                <a:ext cx="772886" cy="370114"/>
              </a:xfrm>
              <a:prstGeom prst="rect">
                <a:avLst/>
              </a:prstGeom>
              <a:solidFill>
                <a:srgbClr val="E1EFD8"/>
              </a:solidFill>
              <a:ln w="9525" cap="flat" cmpd="sng">
                <a:solidFill>
                  <a:schemeClr val="dk1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vertOverflow="overflow" horzOverflow="overflow" wrap="square" lIns="91425" tIns="45700" rIns="91425" bIns="45700" anchor="t" anchorCtr="0"/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</a:pPr>
                <a:r>
                  <a:rPr lang="en-US" sz="1100">
                    <a:solidFill>
                      <a:schemeClr val="dk1"/>
                    </a:solidFill>
                    <a:latin typeface="Calibri"/>
                    <a:ea typeface="Calibri"/>
                    <a:sym typeface="Calibri"/>
                    <a:cs typeface="Calibri"/>
                  </a:rPr>
                  <a:t>選択セル</a:t>
                </a:r>
                <a:endParaRPr sz="1400"/>
              </a:p>
            </xdr:txBody>
          </xdr:sp>
        </xdr:grpSp>
        <xdr:sp macro="" textlink="">
          <xdr:nvSpPr>
            <xdr:cNvPr id="5136" name="Shape 202"/>
            <xdr:cNvSpPr txBox="1"/>
          </xdr:nvSpPr>
          <xdr:spPr>
            <a:xfrm>
              <a:off x="9717741" y="2716306"/>
              <a:ext cx="770117" cy="377371"/>
            </a:xfrm>
            <a:prstGeom prst="rect">
              <a:avLst/>
            </a:prstGeom>
            <a:noFill/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vertOverflow="overflow" horzOverflow="overflow" wrap="square" lIns="91425" tIns="45700" rIns="91425" bIns="45700" anchor="t" anchorCtr="0"/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sym typeface="Calibri"/>
                  <a:cs typeface="Calibri"/>
                </a:rPr>
                <a:t>入力不可</a:t>
              </a:r>
              <a:endParaRPr sz="1400"/>
            </a:p>
          </xdr:txBody>
        </xdr:sp>
      </xdr:grpSp>
    </xdr:grpSp>
    <xdr:clientData fLocksWithSheet="0"/>
  </xdr:oneCellAnchor>
  <xdr:oneCellAnchor>
    <xdr:from xmlns:xdr="http://schemas.openxmlformats.org/drawingml/2006/spreadsheetDrawing">
      <xdr:col>3</xdr:col>
      <xdr:colOff>219075</xdr:colOff>
      <xdr:row>8</xdr:row>
      <xdr:rowOff>95250</xdr:rowOff>
    </xdr:from>
    <xdr:ext cx="5995670" cy="417830"/>
    <xdr:sp macro="" textlink="">
      <xdr:nvSpPr>
        <xdr:cNvPr id="5137" name="Shape 203"/>
        <xdr:cNvSpPr txBox="1"/>
      </xdr:nvSpPr>
      <xdr:spPr>
        <a:xfrm>
          <a:off x="2323465" y="2266950"/>
          <a:ext cx="5995670" cy="417830"/>
        </a:xfrm>
        <a:prstGeom prst="rect">
          <a:avLst/>
        </a:prstGeom>
        <a:solidFill>
          <a:srgbClr val="FFFFFF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※記入例シートをご覧の上、設備更新による削減量を算定してください。</a:t>
          </a:r>
          <a:endParaRPr sz="1400">
            <a:solidFill>
              <a:srgbClr val="000000"/>
            </a:solidFill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12</xdr:col>
      <xdr:colOff>0</xdr:colOff>
      <xdr:row>8</xdr:row>
      <xdr:rowOff>0</xdr:rowOff>
    </xdr:from>
    <xdr:ext cx="3143250" cy="238125"/>
    <xdr:sp macro="" textlink="">
      <xdr:nvSpPr>
        <xdr:cNvPr id="6145" name="Shape 204"/>
        <xdr:cNvSpPr txBox="1"/>
      </xdr:nvSpPr>
      <xdr:spPr>
        <a:xfrm>
          <a:off x="8971280" y="2219325"/>
          <a:ext cx="3143250" cy="238125"/>
        </a:xfrm>
        <a:prstGeom prst="rect">
          <a:avLst/>
        </a:prstGeom>
        <a:solidFill>
          <a:srgbClr val="FFFFFF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36000" tIns="45700" rIns="91425" bIns="45700" anchor="ctr" anchorCtr="0"/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※定格能力の増加は原則認められません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 xmlns:xdr="http://schemas.openxmlformats.org/drawingml/2006/spreadsheetDrawing">
      <xdr:col>17</xdr:col>
      <xdr:colOff>0</xdr:colOff>
      <xdr:row>13</xdr:row>
      <xdr:rowOff>0</xdr:rowOff>
    </xdr:from>
    <xdr:ext cx="7999095" cy="676275"/>
    <xdr:grpSp>
      <xdr:nvGrpSpPr>
        <xdr:cNvPr id="6146" name="Shape 2"/>
        <xdr:cNvGrpSpPr/>
      </xdr:nvGrpSpPr>
      <xdr:grpSpPr>
        <a:xfrm>
          <a:off x="12761595" y="3409950"/>
          <a:ext cx="7999095" cy="676275"/>
          <a:chOff x="1516950" y="3441863"/>
          <a:chExt cx="7658100" cy="676275"/>
        </a:xfrm>
      </xdr:grpSpPr>
      <xdr:grpSp>
        <xdr:nvGrpSpPr>
          <xdr:cNvPr id="6147" name="Shape 205"/>
          <xdr:cNvGrpSpPr/>
        </xdr:nvGrpSpPr>
        <xdr:grpSpPr>
          <a:xfrm>
            <a:off x="1516950" y="3441863"/>
            <a:ext cx="7658100" cy="676275"/>
            <a:chOff x="18723428" y="2307773"/>
            <a:chExt cx="8643258" cy="685800"/>
          </a:xfrm>
        </xdr:grpSpPr>
        <xdr:sp macro="" textlink="">
          <xdr:nvSpPr>
            <xdr:cNvPr id="6148" name="Shape 35"/>
            <xdr:cNvSpPr/>
          </xdr:nvSpPr>
          <xdr:spPr>
            <a:xfrm>
              <a:off x="18723428" y="2307773"/>
              <a:ext cx="8643250" cy="685800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overflow" horzOverflow="overflow" wrap="square" lIns="91425" tIns="91425" rIns="91425" bIns="91425" anchor="ctr" anchorCtr="0"/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</a:pPr>
              <a:r>
                <a:t/>
              </a:r>
              <a:endParaRPr sz="1400"/>
            </a:p>
          </xdr:txBody>
        </xdr:sp>
        <xdr:sp macro="" textlink="">
          <xdr:nvSpPr>
            <xdr:cNvPr id="6149" name="Shape 206"/>
            <xdr:cNvSpPr txBox="1"/>
          </xdr:nvSpPr>
          <xdr:spPr>
            <a:xfrm>
              <a:off x="18723429" y="2307773"/>
              <a:ext cx="4299857" cy="228600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vertOverflow="overflow" horzOverflow="overflow" wrap="square" lIns="36000" tIns="0" rIns="0" bIns="0" anchor="t" anchorCtr="0"/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en-US" sz="1100" b="0" i="0" u="none" strike="noStrike">
                  <a:solidFill>
                    <a:srgbClr val="000000"/>
                  </a:solidFill>
                  <a:latin typeface="Calibri"/>
                  <a:ea typeface="Calibri"/>
                  <a:sym typeface="Calibri"/>
                  <a:cs typeface="Calibri"/>
                </a:rPr>
                <a:t>年間電力消費量(E=p×n×{a1×d1×R1+a2×d2×R2})</a:t>
              </a:r>
              <a:endParaRPr sz="1100">
                <a:solidFill>
                  <a:srgbClr val="000000"/>
                </a:solidFill>
                <a:latin typeface="Calibri"/>
                <a:ea typeface="Calibri"/>
                <a:sym typeface="Calibri"/>
                <a:cs typeface="Calibri"/>
              </a:endParaRPr>
            </a:p>
          </xdr:txBody>
        </xdr:sp>
        <xdr:sp macro="" textlink="">
          <xdr:nvSpPr>
            <xdr:cNvPr id="6150" name="Shape 207"/>
            <xdr:cNvSpPr txBox="1"/>
          </xdr:nvSpPr>
          <xdr:spPr>
            <a:xfrm>
              <a:off x="23023286" y="2307774"/>
              <a:ext cx="4343400" cy="228600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vertOverflow="overflow" horzOverflow="overflow" wrap="square" lIns="36000" tIns="0" rIns="0" bIns="0" anchor="t" anchorCtr="0"/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en-US" sz="1100" b="0" i="0" u="none" strike="noStrike">
                  <a:solidFill>
                    <a:srgbClr val="000000"/>
                  </a:solidFill>
                  <a:latin typeface="Calibri"/>
                  <a:ea typeface="Calibri"/>
                  <a:sym typeface="Calibri"/>
                  <a:cs typeface="Calibri"/>
                </a:rPr>
                <a:t>年間電力消費量(E'=n'×{a'1×d'1×R1+a'2×d'2×R2})</a:t>
              </a:r>
              <a:endParaRPr sz="1100">
                <a:solidFill>
                  <a:srgbClr val="000000"/>
                </a:solidFill>
                <a:latin typeface="Calibri"/>
                <a:ea typeface="Calibri"/>
                <a:sym typeface="Calibri"/>
                <a:cs typeface="Calibri"/>
              </a:endParaRPr>
            </a:p>
          </xdr:txBody>
        </xdr:sp>
        <xdr:sp macro="" textlink="">
          <xdr:nvSpPr>
            <xdr:cNvPr id="6151" name="Shape 208"/>
            <xdr:cNvSpPr txBox="1"/>
          </xdr:nvSpPr>
          <xdr:spPr>
            <a:xfrm>
              <a:off x="18723428" y="2536373"/>
              <a:ext cx="4299857" cy="228600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vertOverflow="overflow" horzOverflow="overflow" wrap="square" lIns="36000" tIns="0" rIns="0" bIns="0" anchor="t" anchorCtr="0"/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en-US" sz="1100" b="0" i="0" u="none" strike="noStrike">
                  <a:solidFill>
                    <a:srgbClr val="000000"/>
                  </a:solidFill>
                  <a:latin typeface="Calibri"/>
                  <a:ea typeface="Calibri"/>
                  <a:sym typeface="Calibri"/>
                  <a:cs typeface="Calibri"/>
                </a:rPr>
                <a:t>年間消費ガス量(F=p×n×{b1×d1×R1+b2×d2×R2}×860÷K)</a:t>
              </a:r>
              <a:endParaRPr sz="1100">
                <a:solidFill>
                  <a:srgbClr val="000000"/>
                </a:solidFill>
                <a:latin typeface="Calibri"/>
                <a:ea typeface="Calibri"/>
                <a:sym typeface="Calibri"/>
                <a:cs typeface="Calibri"/>
              </a:endParaRPr>
            </a:p>
          </xdr:txBody>
        </xdr:sp>
        <xdr:sp macro="" textlink="">
          <xdr:nvSpPr>
            <xdr:cNvPr id="6152" name="Shape 209"/>
            <xdr:cNvSpPr txBox="1"/>
          </xdr:nvSpPr>
          <xdr:spPr>
            <a:xfrm>
              <a:off x="23023286" y="2536373"/>
              <a:ext cx="4343400" cy="228600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vertOverflow="overflow" horzOverflow="overflow" wrap="square" lIns="36000" tIns="0" rIns="0" bIns="0" anchor="t" anchorCtr="0"/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en-US" sz="1100" b="0" i="0" u="none" strike="noStrike">
                  <a:solidFill>
                    <a:srgbClr val="000000"/>
                  </a:solidFill>
                  <a:latin typeface="Calibri"/>
                  <a:ea typeface="Calibri"/>
                  <a:sym typeface="Calibri"/>
                  <a:cs typeface="Calibri"/>
                </a:rPr>
                <a:t>年間消費ガス量(F'=n'×{b'1×d'1×R1+b'2×d'2×R2}×860÷K)</a:t>
              </a:r>
              <a:endParaRPr sz="1100">
                <a:solidFill>
                  <a:srgbClr val="000000"/>
                </a:solidFill>
                <a:latin typeface="Calibri"/>
                <a:ea typeface="Calibri"/>
                <a:sym typeface="Calibri"/>
                <a:cs typeface="Calibri"/>
              </a:endParaRPr>
            </a:p>
          </xdr:txBody>
        </xdr:sp>
        <xdr:sp macro="" textlink="">
          <xdr:nvSpPr>
            <xdr:cNvPr id="6153" name="Shape 210"/>
            <xdr:cNvSpPr txBox="1"/>
          </xdr:nvSpPr>
          <xdr:spPr>
            <a:xfrm>
              <a:off x="18723428" y="2764973"/>
              <a:ext cx="4299857" cy="228600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vertOverflow="overflow" horzOverflow="overflow" wrap="square" lIns="36000" tIns="0" rIns="0" bIns="0" anchor="t" anchorCtr="0"/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en-US" sz="1100" b="0" i="0" u="none" strike="noStrike">
                  <a:solidFill>
                    <a:srgbClr val="000000"/>
                  </a:solidFill>
                  <a:latin typeface="Calibri"/>
                  <a:ea typeface="Calibri"/>
                  <a:sym typeface="Calibri"/>
                  <a:cs typeface="Calibri"/>
                </a:rPr>
                <a:t>CO2排出量(C1=E1×0.000457+F×)</a:t>
              </a:r>
              <a:endParaRPr sz="1100">
                <a:solidFill>
                  <a:srgbClr val="000000"/>
                </a:solidFill>
                <a:latin typeface="Calibri"/>
                <a:ea typeface="Calibri"/>
                <a:sym typeface="Calibri"/>
                <a:cs typeface="Calibri"/>
              </a:endParaRPr>
            </a:p>
          </xdr:txBody>
        </xdr:sp>
        <xdr:sp macro="" textlink="">
          <xdr:nvSpPr>
            <xdr:cNvPr id="6154" name="Shape 211"/>
            <xdr:cNvSpPr txBox="1"/>
          </xdr:nvSpPr>
          <xdr:spPr>
            <a:xfrm>
              <a:off x="23023286" y="2764973"/>
              <a:ext cx="4343400" cy="228600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vertOverflow="overflow" horzOverflow="overflow" wrap="square" lIns="36000" tIns="0" rIns="0" bIns="0" anchor="t" anchorCtr="0"/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en-US" sz="1100" b="0" i="0" u="none" strike="noStrike">
                  <a:solidFill>
                    <a:srgbClr val="000000"/>
                  </a:solidFill>
                  <a:latin typeface="Calibri"/>
                  <a:ea typeface="Calibri"/>
                  <a:sym typeface="Calibri"/>
                  <a:cs typeface="Calibri"/>
                </a:rPr>
                <a:t>CO2排出量(C'2=E'2×0.000457)</a:t>
              </a:r>
              <a:endParaRPr sz="1100">
                <a:solidFill>
                  <a:srgbClr val="000000"/>
                </a:solidFill>
                <a:latin typeface="Calibri"/>
                <a:ea typeface="Calibri"/>
                <a:sym typeface="Calibri"/>
                <a:cs typeface="Calibri"/>
              </a:endParaRPr>
            </a:p>
          </xdr:txBody>
        </xdr:sp>
      </xdr:grpSp>
    </xdr:grpSp>
    <xdr:clientData fLocksWithSheet="0"/>
  </xdr:oneCellAnchor>
  <xdr:oneCellAnchor>
    <xdr:from xmlns:xdr="http://schemas.openxmlformats.org/drawingml/2006/spreadsheetDrawing">
      <xdr:col>12</xdr:col>
      <xdr:colOff>0</xdr:colOff>
      <xdr:row>13</xdr:row>
      <xdr:rowOff>9525</xdr:rowOff>
    </xdr:from>
    <xdr:ext cx="2886710" cy="704215"/>
    <xdr:grpSp>
      <xdr:nvGrpSpPr>
        <xdr:cNvPr id="6155" name="Shape 2"/>
        <xdr:cNvGrpSpPr/>
      </xdr:nvGrpSpPr>
      <xdr:grpSpPr>
        <a:xfrm>
          <a:off x="8971280" y="3419475"/>
          <a:ext cx="2886710" cy="704215"/>
          <a:chOff x="4098225" y="3427575"/>
          <a:chExt cx="2495550" cy="704850"/>
        </a:xfrm>
      </xdr:grpSpPr>
      <xdr:grpSp>
        <xdr:nvGrpSpPr>
          <xdr:cNvPr id="6156" name="Shape 212"/>
          <xdr:cNvGrpSpPr/>
        </xdr:nvGrpSpPr>
        <xdr:grpSpPr>
          <a:xfrm>
            <a:off x="4098225" y="3427575"/>
            <a:ext cx="2495550" cy="704850"/>
            <a:chOff x="7808260" y="2447365"/>
            <a:chExt cx="2805953" cy="699247"/>
          </a:xfrm>
        </xdr:grpSpPr>
        <xdr:sp macro="" textlink="">
          <xdr:nvSpPr>
            <xdr:cNvPr id="6157" name="Shape 35"/>
            <xdr:cNvSpPr/>
          </xdr:nvSpPr>
          <xdr:spPr>
            <a:xfrm>
              <a:off x="7808260" y="2447365"/>
              <a:ext cx="2805950" cy="699225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overflow" horzOverflow="overflow" wrap="square" lIns="91425" tIns="91425" rIns="91425" bIns="91425" anchor="ctr" anchorCtr="0"/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</a:pPr>
              <a:r>
                <a:t/>
              </a:r>
              <a:endParaRPr sz="1400"/>
            </a:p>
          </xdr:txBody>
        </xdr:sp>
        <xdr:grpSp>
          <xdr:nvGrpSpPr>
            <xdr:cNvPr id="6158" name="Shape 213"/>
            <xdr:cNvGrpSpPr/>
          </xdr:nvGrpSpPr>
          <xdr:grpSpPr>
            <a:xfrm>
              <a:off x="7808260" y="2447365"/>
              <a:ext cx="2805953" cy="699247"/>
              <a:chOff x="17123227" y="2906486"/>
              <a:chExt cx="2816043" cy="685800"/>
            </a:xfrm>
          </xdr:grpSpPr>
          <xdr:sp macro="" textlink="">
            <xdr:nvSpPr>
              <xdr:cNvPr id="6159" name="Shape 214"/>
              <xdr:cNvSpPr txBox="1"/>
            </xdr:nvSpPr>
            <xdr:spPr>
              <a:xfrm>
                <a:off x="17123227" y="2906486"/>
                <a:ext cx="2816043" cy="685800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chemeClr val="dk1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vertOverflow="overflow" horzOverflow="overflow" wrap="square" lIns="91425" tIns="45700" rIns="91425" bIns="45700" anchor="t" anchorCtr="0"/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</a:pPr>
                <a:r>
                  <a:rPr lang="en-US" sz="1100">
                    <a:solidFill>
                      <a:schemeClr val="dk1"/>
                    </a:solidFill>
                    <a:latin typeface="Calibri"/>
                    <a:ea typeface="Calibri"/>
                    <a:sym typeface="Calibri"/>
                    <a:cs typeface="Calibri"/>
                  </a:rPr>
                  <a:t>●凡例</a:t>
                </a:r>
                <a:endParaRPr sz="1400"/>
              </a:p>
            </xdr:txBody>
          </xdr:sp>
          <xdr:sp macro="" textlink="">
            <xdr:nvSpPr>
              <xdr:cNvPr id="6160" name="Shape 215"/>
              <xdr:cNvSpPr txBox="1"/>
            </xdr:nvSpPr>
            <xdr:spPr>
              <a:xfrm>
                <a:off x="17351828" y="3167743"/>
                <a:ext cx="772886" cy="370114"/>
              </a:xfrm>
              <a:prstGeom prst="rect">
                <a:avLst/>
              </a:prstGeom>
              <a:solidFill>
                <a:srgbClr val="FFF2CC"/>
              </a:solidFill>
              <a:ln w="9525" cap="flat" cmpd="sng">
                <a:solidFill>
                  <a:schemeClr val="dk1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vertOverflow="overflow" horzOverflow="overflow" wrap="square" lIns="91425" tIns="45700" rIns="91425" bIns="45700" anchor="t" anchorCtr="0"/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</a:pPr>
                <a:r>
                  <a:rPr lang="en-US" sz="1100">
                    <a:solidFill>
                      <a:schemeClr val="dk1"/>
                    </a:solidFill>
                    <a:latin typeface="Calibri"/>
                    <a:ea typeface="Calibri"/>
                    <a:sym typeface="Calibri"/>
                    <a:cs typeface="Calibri"/>
                  </a:rPr>
                  <a:t>入力セル</a:t>
                </a:r>
                <a:endParaRPr sz="1400"/>
              </a:p>
            </xdr:txBody>
          </xdr:sp>
          <xdr:sp macro="" textlink="">
            <xdr:nvSpPr>
              <xdr:cNvPr id="6161" name="Shape 216"/>
              <xdr:cNvSpPr txBox="1"/>
            </xdr:nvSpPr>
            <xdr:spPr>
              <a:xfrm>
                <a:off x="18196139" y="3167744"/>
                <a:ext cx="772886" cy="370114"/>
              </a:xfrm>
              <a:prstGeom prst="rect">
                <a:avLst/>
              </a:prstGeom>
              <a:solidFill>
                <a:srgbClr val="E1EFD8"/>
              </a:solidFill>
              <a:ln w="9525" cap="flat" cmpd="sng">
                <a:solidFill>
                  <a:schemeClr val="dk1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vertOverflow="overflow" horzOverflow="overflow" wrap="square" lIns="91425" tIns="45700" rIns="91425" bIns="45700" anchor="t" anchorCtr="0"/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</a:pPr>
                <a:r>
                  <a:rPr lang="en-US" sz="1100">
                    <a:solidFill>
                      <a:schemeClr val="dk1"/>
                    </a:solidFill>
                    <a:latin typeface="Calibri"/>
                    <a:ea typeface="Calibri"/>
                    <a:sym typeface="Calibri"/>
                    <a:cs typeface="Calibri"/>
                  </a:rPr>
                  <a:t>選択セル</a:t>
                </a:r>
                <a:endParaRPr sz="1400"/>
              </a:p>
            </xdr:txBody>
          </xdr:sp>
        </xdr:grpSp>
        <xdr:sp macro="" textlink="">
          <xdr:nvSpPr>
            <xdr:cNvPr id="6162" name="Shape 217"/>
            <xdr:cNvSpPr txBox="1"/>
          </xdr:nvSpPr>
          <xdr:spPr>
            <a:xfrm>
              <a:off x="9717741" y="2716306"/>
              <a:ext cx="770117" cy="377371"/>
            </a:xfrm>
            <a:prstGeom prst="rect">
              <a:avLst/>
            </a:prstGeom>
            <a:noFill/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vertOverflow="overflow" horzOverflow="overflow" wrap="square" lIns="91425" tIns="45700" rIns="91425" bIns="45700" anchor="t" anchorCtr="0"/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sym typeface="Calibri"/>
                  <a:cs typeface="Calibri"/>
                </a:rPr>
                <a:t>入力不可</a:t>
              </a:r>
              <a:endParaRPr sz="1400"/>
            </a:p>
          </xdr:txBody>
        </xdr:sp>
      </xdr:grpSp>
    </xdr:grpSp>
    <xdr:clientData fLocksWithSheet="0"/>
  </xdr:oneCellAnchor>
  <xdr:oneCellAnchor>
    <xdr:from xmlns:xdr="http://schemas.openxmlformats.org/drawingml/2006/spreadsheetDrawing">
      <xdr:col>3</xdr:col>
      <xdr:colOff>142875</xdr:colOff>
      <xdr:row>11</xdr:row>
      <xdr:rowOff>0</xdr:rowOff>
    </xdr:from>
    <xdr:ext cx="7141845" cy="419100"/>
    <xdr:sp macro="" textlink="">
      <xdr:nvSpPr>
        <xdr:cNvPr id="6163" name="Shape 218"/>
        <xdr:cNvSpPr txBox="1"/>
      </xdr:nvSpPr>
      <xdr:spPr>
        <a:xfrm>
          <a:off x="2256155" y="2933700"/>
          <a:ext cx="7141845" cy="419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600">
              <a:solidFill>
                <a:srgbClr val="000000"/>
              </a:solidFill>
              <a:latin typeface="Calibri"/>
              <a:ea typeface="Calibri"/>
              <a:sym typeface="Calibri"/>
              <a:cs typeface="Calibri"/>
            </a:rPr>
            <a:t>※記入例シートをご覧の上、設備更新による削減量を算定してください。</a:t>
          </a:r>
          <a:endParaRPr sz="1600">
            <a:solidFill>
              <a:srgbClr val="000000"/>
            </a:solidFill>
          </a:endParaRP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10</xdr:col>
      <xdr:colOff>0</xdr:colOff>
      <xdr:row>2</xdr:row>
      <xdr:rowOff>0</xdr:rowOff>
    </xdr:from>
    <xdr:ext cx="4552950" cy="800100"/>
    <xdr:sp macro="" textlink="">
      <xdr:nvSpPr>
        <xdr:cNvPr id="270" name="Shape 270"/>
        <xdr:cNvSpPr txBox="1"/>
      </xdr:nvSpPr>
      <xdr:spPr>
        <a:xfrm>
          <a:off x="8195945" y="476250"/>
          <a:ext cx="4552950" cy="800100"/>
        </a:xfrm>
        <a:prstGeom prst="rect">
          <a:avLst/>
        </a:prstGeom>
        <a:solidFill>
          <a:srgbClr val="FFFFCC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●削減効果算定シートでの算定は、左記の係数を用いて計算が行われます。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t/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sym typeface="Calibri"/>
              <a:cs typeface="Calibri"/>
            </a:rPr>
            <a:t>※係数の変更は原則認められません。</a:t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Z996"/>
  <sheetViews>
    <sheetView tabSelected="1" zoomScale="85" zoomScaleNormal="85" workbookViewId="0"/>
  </sheetViews>
  <sheetFormatPr defaultColWidth="14.4296875" defaultRowHeight="15" customHeight="1"/>
  <cols>
    <col min="1" max="1" width="8.56640625" customWidth="1"/>
    <col min="2" max="2" width="24.42578125" customWidth="1"/>
    <col min="3" max="3" width="29.140625" customWidth="1"/>
    <col min="4" max="4" width="33.4296875" customWidth="1"/>
    <col min="5" max="26" width="8.56640625" customWidth="1"/>
  </cols>
  <sheetData>
    <row r="1" spans="1:26" ht="33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>
      <c r="A3" s="2"/>
      <c r="B3" s="3" t="s">
        <v>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2"/>
      <c r="B4" s="2" t="s">
        <v>20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2"/>
      <c r="B5" s="2" t="s">
        <v>237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phoneticPr fontId="1" type="Hiragana"/>
  <pageMargins left="0.31496062992125984" right="0.31496062992125984" top="0.3543307086614173" bottom="0.3543307086614173" header="0" footer="0"/>
  <pageSetup paperSize="9" scale="57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P211"/>
  <sheetViews>
    <sheetView zoomScale="70" zoomScaleNormal="70" workbookViewId="0">
      <selection activeCell="V7" sqref="V7"/>
    </sheetView>
  </sheetViews>
  <sheetFormatPr defaultColWidth="14.4296875" defaultRowHeight="15" customHeight="1"/>
  <cols>
    <col min="1" max="1" width="9.42578125" customWidth="1"/>
    <col min="2" max="5" width="9.85546875" customWidth="1"/>
    <col min="6" max="6" width="12.140625" customWidth="1"/>
    <col min="7" max="38" width="9.85546875" customWidth="1"/>
    <col min="39" max="42" width="9.42578125" customWidth="1"/>
  </cols>
  <sheetData>
    <row r="1" spans="1:42" ht="36.75" customHeight="1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8.7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8.7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8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8" customHeigh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8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18" customHeigh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18" customHeight="1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8" customHeight="1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8.75" customHeight="1">
      <c r="A10" s="2"/>
      <c r="B10" s="11" t="s">
        <v>16</v>
      </c>
      <c r="C10" s="26" t="s">
        <v>4</v>
      </c>
      <c r="D10" s="43"/>
      <c r="E10" s="43"/>
      <c r="F10" s="43"/>
      <c r="G10" s="43"/>
      <c r="H10" s="43"/>
      <c r="I10" s="43"/>
      <c r="J10" s="43"/>
      <c r="K10" s="43"/>
      <c r="L10" s="85"/>
      <c r="M10" s="26" t="s">
        <v>23</v>
      </c>
      <c r="N10" s="43"/>
      <c r="O10" s="43"/>
      <c r="P10" s="43"/>
      <c r="Q10" s="43"/>
      <c r="R10" s="43"/>
      <c r="S10" s="43"/>
      <c r="T10" s="85"/>
      <c r="U10" s="26" t="s">
        <v>25</v>
      </c>
      <c r="V10" s="85"/>
      <c r="W10" s="135" t="s">
        <v>25</v>
      </c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38.25" customHeight="1">
      <c r="A11" s="2"/>
      <c r="B11" s="12"/>
      <c r="C11" s="27" t="s">
        <v>30</v>
      </c>
      <c r="D11" s="36" t="s">
        <v>34</v>
      </c>
      <c r="E11" s="52" t="s">
        <v>22</v>
      </c>
      <c r="F11" s="27" t="s">
        <v>36</v>
      </c>
      <c r="G11" s="36" t="s">
        <v>37</v>
      </c>
      <c r="H11" s="36" t="s">
        <v>40</v>
      </c>
      <c r="I11" s="36" t="s">
        <v>42</v>
      </c>
      <c r="J11" s="36" t="s">
        <v>45</v>
      </c>
      <c r="K11" s="36" t="s">
        <v>47</v>
      </c>
      <c r="L11" s="27" t="s">
        <v>52</v>
      </c>
      <c r="M11" s="27" t="s">
        <v>30</v>
      </c>
      <c r="N11" s="36" t="s">
        <v>56</v>
      </c>
      <c r="O11" s="36" t="s">
        <v>57</v>
      </c>
      <c r="P11" s="36" t="s">
        <v>40</v>
      </c>
      <c r="Q11" s="36" t="s">
        <v>49</v>
      </c>
      <c r="R11" s="36" t="s">
        <v>61</v>
      </c>
      <c r="S11" s="36" t="s">
        <v>62</v>
      </c>
      <c r="T11" s="36" t="s">
        <v>63</v>
      </c>
      <c r="U11" s="27" t="s">
        <v>27</v>
      </c>
      <c r="V11" s="27" t="s">
        <v>31</v>
      </c>
      <c r="W11" s="136" t="s">
        <v>251</v>
      </c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8.75" customHeight="1">
      <c r="A12" s="2"/>
      <c r="B12" s="13" t="s">
        <v>51</v>
      </c>
      <c r="C12" s="13"/>
      <c r="D12" s="44" t="s">
        <v>66</v>
      </c>
      <c r="E12" s="53" t="s">
        <v>9</v>
      </c>
      <c r="F12" s="44" t="s">
        <v>5</v>
      </c>
      <c r="G12" s="44" t="s">
        <v>69</v>
      </c>
      <c r="H12" s="44"/>
      <c r="I12" s="44" t="s">
        <v>58</v>
      </c>
      <c r="J12" s="74" t="s">
        <v>70</v>
      </c>
      <c r="K12" s="44" t="s">
        <v>76</v>
      </c>
      <c r="L12" s="86" t="s">
        <v>77</v>
      </c>
      <c r="M12" s="86"/>
      <c r="N12" s="44" t="s">
        <v>66</v>
      </c>
      <c r="O12" s="44" t="s">
        <v>9</v>
      </c>
      <c r="P12" s="44"/>
      <c r="Q12" s="44" t="s">
        <v>58</v>
      </c>
      <c r="R12" s="44" t="s">
        <v>70</v>
      </c>
      <c r="S12" s="44" t="s">
        <v>76</v>
      </c>
      <c r="T12" s="86" t="s">
        <v>77</v>
      </c>
      <c r="U12" s="44" t="s">
        <v>76</v>
      </c>
      <c r="V12" s="86" t="s">
        <v>77</v>
      </c>
      <c r="W12" s="135" t="s">
        <v>58</v>
      </c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18.75" customHeight="1">
      <c r="A13" s="2"/>
      <c r="B13" s="14" t="s">
        <v>55</v>
      </c>
      <c r="C13" s="14" t="s">
        <v>38</v>
      </c>
      <c r="D13" s="45">
        <v>64</v>
      </c>
      <c r="E13" s="54">
        <v>60</v>
      </c>
      <c r="F13" s="34">
        <v>8</v>
      </c>
      <c r="G13" s="34">
        <v>250</v>
      </c>
      <c r="H13" s="67"/>
      <c r="I13" s="34"/>
      <c r="J13" s="75">
        <f>IF(H13="",F13*G13,F13*G13*I13/100)</f>
        <v>2000</v>
      </c>
      <c r="K13" s="75">
        <f>D13*E13*J13/1000</f>
        <v>7680</v>
      </c>
      <c r="L13" s="87">
        <f>K13*係数!$H$30</f>
        <v>3.5020799999999999</v>
      </c>
      <c r="M13" s="95" t="s">
        <v>10</v>
      </c>
      <c r="N13" s="45">
        <v>26.3</v>
      </c>
      <c r="O13" s="34">
        <v>60</v>
      </c>
      <c r="P13" s="67" t="s">
        <v>78</v>
      </c>
      <c r="Q13" s="34">
        <v>20</v>
      </c>
      <c r="R13" s="75">
        <f>IF(P13="",J13,J13*Q13/100)</f>
        <v>400</v>
      </c>
      <c r="S13" s="75">
        <f>N13*O13*R13/1000</f>
        <v>631.20000000000005</v>
      </c>
      <c r="T13" s="87">
        <f>S13*係数!$H$30</f>
        <v>0.28782720000000001</v>
      </c>
      <c r="U13" s="75">
        <f>K13-S13</f>
        <v>7048.8</v>
      </c>
      <c r="V13" s="134">
        <f>L13-T13</f>
        <v>3.2142528000000001</v>
      </c>
      <c r="W13" s="137">
        <f>ROUNDDOWN(U13/K13*100,1)</f>
        <v>91.7</v>
      </c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ht="18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ht="18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88" t="s">
        <v>2</v>
      </c>
      <c r="M15" s="96"/>
      <c r="N15" s="96"/>
      <c r="O15" s="96"/>
      <c r="P15" s="106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ht="18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89" t="s">
        <v>53</v>
      </c>
      <c r="M16" s="97" t="s">
        <v>68</v>
      </c>
      <c r="N16" s="97"/>
      <c r="O16" s="97"/>
      <c r="P16" s="10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ht="18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90" t="s">
        <v>3</v>
      </c>
      <c r="M17" s="98"/>
      <c r="N17" s="97"/>
      <c r="O17" s="97"/>
      <c r="P17" s="10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18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91" t="s">
        <v>60</v>
      </c>
      <c r="M18" s="85"/>
      <c r="N18" s="100" t="s">
        <v>79</v>
      </c>
      <c r="O18" s="100" t="s">
        <v>81</v>
      </c>
      <c r="P18" s="108" t="s">
        <v>82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ht="18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91" t="s">
        <v>12</v>
      </c>
      <c r="M19" s="85"/>
      <c r="N19" s="100" t="s">
        <v>32</v>
      </c>
      <c r="O19" s="100" t="s">
        <v>7</v>
      </c>
      <c r="P19" s="108" t="s">
        <v>83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18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92" t="s">
        <v>71</v>
      </c>
      <c r="M20" s="99"/>
      <c r="N20" s="101" t="s">
        <v>84</v>
      </c>
      <c r="O20" s="101" t="s">
        <v>84</v>
      </c>
      <c r="P20" s="109" t="s">
        <v>84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18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18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18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18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8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18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18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ht="18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ht="18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33" customHeight="1">
      <c r="A30" s="4" t="s">
        <v>85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18" customHeight="1">
      <c r="A31" s="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18" customHeight="1">
      <c r="A32" s="4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ht="18.75" customHeight="1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ht="18.75" customHeight="1">
      <c r="A34" s="5"/>
      <c r="B34" s="15" t="s">
        <v>16</v>
      </c>
      <c r="C34" s="15" t="s">
        <v>86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102"/>
      <c r="P34" s="22"/>
      <c r="Q34" s="22"/>
      <c r="R34" s="22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18.75" customHeight="1">
      <c r="A35" s="5"/>
      <c r="B35" s="13" t="s">
        <v>87</v>
      </c>
      <c r="C35" s="28">
        <v>0.4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02"/>
      <c r="Q35" s="102"/>
      <c r="R35" s="113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18.75" customHeight="1">
      <c r="A36" s="5"/>
      <c r="B36" s="13" t="s">
        <v>88</v>
      </c>
      <c r="C36" s="28">
        <v>0.4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103"/>
      <c r="P36" s="6"/>
      <c r="Q36" s="6"/>
      <c r="R36" s="102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18.75" customHeight="1">
      <c r="A37" s="5"/>
      <c r="B37" s="16"/>
      <c r="C37" s="29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18.75" customHeight="1">
      <c r="A38" s="6"/>
      <c r="B38" s="17" t="s">
        <v>16</v>
      </c>
      <c r="C38" s="30" t="s">
        <v>4</v>
      </c>
      <c r="D38" s="46"/>
      <c r="E38" s="46"/>
      <c r="F38" s="46"/>
      <c r="G38" s="46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60"/>
      <c r="S38" s="120" t="s">
        <v>23</v>
      </c>
      <c r="T38" s="125"/>
      <c r="U38" s="57"/>
      <c r="V38" s="57"/>
      <c r="W38" s="57"/>
      <c r="X38" s="57"/>
      <c r="Y38" s="57"/>
      <c r="Z38" s="57"/>
      <c r="AA38" s="57"/>
      <c r="AB38" s="57"/>
      <c r="AC38" s="145" t="s">
        <v>25</v>
      </c>
      <c r="AD38" s="147"/>
      <c r="AE38" s="135" t="s">
        <v>25</v>
      </c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18.75" customHeight="1">
      <c r="A39" s="6"/>
      <c r="B39" s="18"/>
      <c r="C39" s="31"/>
      <c r="D39" s="47"/>
      <c r="E39" s="47"/>
      <c r="F39" s="58"/>
      <c r="G39" s="62" t="s">
        <v>89</v>
      </c>
      <c r="H39" s="68"/>
      <c r="I39" s="57"/>
      <c r="J39" s="57"/>
      <c r="K39" s="57"/>
      <c r="L39" s="62" t="s">
        <v>90</v>
      </c>
      <c r="M39" s="68"/>
      <c r="N39" s="57"/>
      <c r="O39" s="57"/>
      <c r="P39" s="57"/>
      <c r="Q39" s="62" t="s">
        <v>91</v>
      </c>
      <c r="R39" s="57"/>
      <c r="S39" s="31"/>
      <c r="T39" s="47"/>
      <c r="U39" s="62" t="s">
        <v>89</v>
      </c>
      <c r="V39" s="68"/>
      <c r="W39" s="57"/>
      <c r="X39" s="62" t="s">
        <v>90</v>
      </c>
      <c r="Y39" s="68"/>
      <c r="Z39" s="57"/>
      <c r="AA39" s="62" t="s">
        <v>91</v>
      </c>
      <c r="AB39" s="57"/>
      <c r="AC39" s="146"/>
      <c r="AD39" s="148"/>
      <c r="AE39" s="135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57" customHeight="1">
      <c r="A40" s="6"/>
      <c r="B40" s="12"/>
      <c r="C40" s="32" t="s">
        <v>92</v>
      </c>
      <c r="D40" s="32" t="s">
        <v>93</v>
      </c>
      <c r="E40" s="32" t="s">
        <v>94</v>
      </c>
      <c r="F40" s="32" t="s">
        <v>107</v>
      </c>
      <c r="G40" s="32" t="s">
        <v>95</v>
      </c>
      <c r="H40" s="32" t="s">
        <v>96</v>
      </c>
      <c r="I40" s="32" t="s">
        <v>98</v>
      </c>
      <c r="J40" s="32" t="s">
        <v>28</v>
      </c>
      <c r="K40" s="32" t="s">
        <v>99</v>
      </c>
      <c r="L40" s="32" t="s">
        <v>95</v>
      </c>
      <c r="M40" s="32" t="s">
        <v>102</v>
      </c>
      <c r="N40" s="32" t="s">
        <v>98</v>
      </c>
      <c r="O40" s="32" t="s">
        <v>28</v>
      </c>
      <c r="P40" s="32" t="s">
        <v>105</v>
      </c>
      <c r="Q40" s="36" t="s">
        <v>175</v>
      </c>
      <c r="R40" s="36" t="s">
        <v>126</v>
      </c>
      <c r="S40" s="32" t="s">
        <v>92</v>
      </c>
      <c r="T40" s="32" t="s">
        <v>109</v>
      </c>
      <c r="U40" s="32" t="s">
        <v>110</v>
      </c>
      <c r="V40" s="32" t="s">
        <v>323</v>
      </c>
      <c r="W40" s="32" t="s">
        <v>112</v>
      </c>
      <c r="X40" s="32" t="s">
        <v>114</v>
      </c>
      <c r="Y40" s="32" t="s">
        <v>13</v>
      </c>
      <c r="Z40" s="32" t="s">
        <v>115</v>
      </c>
      <c r="AA40" s="32" t="s">
        <v>117</v>
      </c>
      <c r="AB40" s="32" t="s">
        <v>119</v>
      </c>
      <c r="AC40" s="27" t="s">
        <v>27</v>
      </c>
      <c r="AD40" s="27" t="s">
        <v>31</v>
      </c>
      <c r="AE40" s="136" t="s">
        <v>251</v>
      </c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18.75" customHeight="1">
      <c r="A41" s="6"/>
      <c r="B41" s="19" t="s">
        <v>51</v>
      </c>
      <c r="C41" s="33"/>
      <c r="D41" s="33"/>
      <c r="E41" s="55" t="s">
        <v>9</v>
      </c>
      <c r="F41" s="55"/>
      <c r="G41" s="55" t="s">
        <v>121</v>
      </c>
      <c r="H41" s="55" t="s">
        <v>59</v>
      </c>
      <c r="I41" s="55"/>
      <c r="J41" s="55"/>
      <c r="K41" s="55" t="s">
        <v>70</v>
      </c>
      <c r="L41" s="55" t="s">
        <v>121</v>
      </c>
      <c r="M41" s="55" t="s">
        <v>59</v>
      </c>
      <c r="N41" s="55"/>
      <c r="O41" s="55"/>
      <c r="P41" s="55" t="s">
        <v>70</v>
      </c>
      <c r="Q41" s="55" t="s">
        <v>76</v>
      </c>
      <c r="R41" s="114" t="s">
        <v>77</v>
      </c>
      <c r="S41" s="33"/>
      <c r="T41" s="55" t="s">
        <v>9</v>
      </c>
      <c r="U41" s="55"/>
      <c r="V41" s="55" t="s">
        <v>59</v>
      </c>
      <c r="W41" s="55" t="s">
        <v>70</v>
      </c>
      <c r="X41" s="55"/>
      <c r="Y41" s="55" t="s">
        <v>59</v>
      </c>
      <c r="Z41" s="55" t="s">
        <v>70</v>
      </c>
      <c r="AA41" s="55" t="s">
        <v>76</v>
      </c>
      <c r="AB41" s="114" t="s">
        <v>77</v>
      </c>
      <c r="AC41" s="55" t="s">
        <v>76</v>
      </c>
      <c r="AD41" s="149" t="s">
        <v>77</v>
      </c>
      <c r="AE41" s="135" t="s">
        <v>58</v>
      </c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18.75" customHeight="1">
      <c r="A42" s="6"/>
      <c r="B42" s="20" t="s">
        <v>55</v>
      </c>
      <c r="C42" s="34" t="s">
        <v>122</v>
      </c>
      <c r="D42" s="34">
        <v>2008</v>
      </c>
      <c r="E42" s="34">
        <v>2</v>
      </c>
      <c r="F42" s="59">
        <f>IF(D42="",1,MIN(1.5,(2024-D42)*0.02+1))</f>
        <v>1.32</v>
      </c>
      <c r="G42" s="63">
        <v>28</v>
      </c>
      <c r="H42" s="69">
        <v>7.64</v>
      </c>
      <c r="I42" s="54">
        <v>8</v>
      </c>
      <c r="J42" s="54">
        <f>30+31+31+30</f>
        <v>122</v>
      </c>
      <c r="K42" s="75">
        <f>I42*J42</f>
        <v>976</v>
      </c>
      <c r="L42" s="63">
        <v>31.5</v>
      </c>
      <c r="M42" s="69">
        <v>8.59</v>
      </c>
      <c r="N42" s="54">
        <v>8</v>
      </c>
      <c r="O42" s="54">
        <f>30+31+31+28+31+30</f>
        <v>181</v>
      </c>
      <c r="P42" s="75">
        <f>N42*O42</f>
        <v>1448</v>
      </c>
      <c r="Q42" s="75">
        <f>H42*F42*E42*K42*$C$35+M42*F42*E42*P42*$C$36</f>
        <v>21009.077760000004</v>
      </c>
      <c r="R42" s="87">
        <f>Q42*係数!$H$30</f>
        <v>9.5801394585600015</v>
      </c>
      <c r="S42" s="34" t="s">
        <v>123</v>
      </c>
      <c r="T42" s="34">
        <v>2</v>
      </c>
      <c r="U42" s="63">
        <v>28</v>
      </c>
      <c r="V42" s="69">
        <v>8.48</v>
      </c>
      <c r="W42" s="75">
        <f>IF(K42=0,0,K42)</f>
        <v>976</v>
      </c>
      <c r="X42" s="63">
        <v>31.5</v>
      </c>
      <c r="Y42" s="69">
        <v>7.7</v>
      </c>
      <c r="Z42" s="75">
        <f>IF(P42=0,0,P42)</f>
        <v>1448</v>
      </c>
      <c r="AA42" s="75">
        <f>V42*T42*W42*$C$35+Y42*T42*Z42*$C$36</f>
        <v>15540.864</v>
      </c>
      <c r="AB42" s="87">
        <f>AA42*係数!$H$30</f>
        <v>7.0866339839999997</v>
      </c>
      <c r="AC42" s="75">
        <f>Q42-AA42</f>
        <v>5468.2137600000042</v>
      </c>
      <c r="AD42" s="150">
        <f>R42-AB42</f>
        <v>2.4935054745600018</v>
      </c>
      <c r="AE42" s="151">
        <f>ROUNDDOWN(AC42/Q42*100,1)</f>
        <v>26</v>
      </c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18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18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88" t="s">
        <v>2</v>
      </c>
      <c r="P44" s="96"/>
      <c r="Q44" s="96"/>
      <c r="R44" s="96"/>
      <c r="S44" s="96"/>
      <c r="T44" s="10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ht="18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104" t="s">
        <v>125</v>
      </c>
      <c r="P45" s="97"/>
      <c r="Q45" s="112"/>
      <c r="R45" s="97" t="s">
        <v>123</v>
      </c>
      <c r="S45" s="97"/>
      <c r="T45" s="107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ht="18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1" t="s">
        <v>127</v>
      </c>
      <c r="P46" s="43"/>
      <c r="Q46" s="112"/>
      <c r="R46" s="115" t="s">
        <v>128</v>
      </c>
      <c r="S46" s="97"/>
      <c r="T46" s="107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ht="18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1" t="s">
        <v>43</v>
      </c>
      <c r="P47" s="43"/>
      <c r="Q47" s="112"/>
      <c r="R47" s="116">
        <v>28</v>
      </c>
      <c r="S47" s="121"/>
      <c r="T47" s="12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ht="18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1" t="s">
        <v>129</v>
      </c>
      <c r="P48" s="43"/>
      <c r="Q48" s="112"/>
      <c r="R48" s="117">
        <v>8.48</v>
      </c>
      <c r="S48" s="121"/>
      <c r="T48" s="12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ht="18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1" t="s">
        <v>130</v>
      </c>
      <c r="P49" s="43"/>
      <c r="Q49" s="112"/>
      <c r="R49" s="116">
        <v>31.5</v>
      </c>
      <c r="S49" s="121"/>
      <c r="T49" s="12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ht="18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89" t="s">
        <v>132</v>
      </c>
      <c r="P50" s="110"/>
      <c r="Q50" s="110"/>
      <c r="R50" s="117">
        <v>7.7</v>
      </c>
      <c r="S50" s="97"/>
      <c r="T50" s="107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ht="18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89" t="s">
        <v>133</v>
      </c>
      <c r="P51" s="110"/>
      <c r="Q51" s="110"/>
      <c r="R51" s="116">
        <v>23.8</v>
      </c>
      <c r="S51" s="97"/>
      <c r="T51" s="107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ht="18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105" t="s">
        <v>134</v>
      </c>
      <c r="P52" s="111"/>
      <c r="Q52" s="111"/>
      <c r="R52" s="118">
        <v>13.7</v>
      </c>
      <c r="S52" s="122"/>
      <c r="T52" s="127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ht="18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ht="18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ht="18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ht="18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 ht="18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 ht="18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 ht="32.25" customHeight="1">
      <c r="A59" s="7" t="s">
        <v>137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</row>
    <row r="60" spans="1:42" ht="18.75" customHeight="1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</row>
    <row r="61" spans="1:42" ht="18.75" customHeight="1">
      <c r="A61" s="7"/>
      <c r="B61" s="8"/>
      <c r="C61" s="8"/>
      <c r="D61" s="48" t="s">
        <v>101</v>
      </c>
      <c r="E61" s="48" t="s">
        <v>41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</row>
    <row r="62" spans="1:42" ht="18.75" customHeight="1">
      <c r="A62" s="8"/>
      <c r="B62" s="8"/>
      <c r="C62" s="8"/>
      <c r="D62" s="49" t="s">
        <v>138</v>
      </c>
      <c r="E62" s="56" t="s">
        <v>140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</row>
    <row r="63" spans="1:42" ht="18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</row>
    <row r="64" spans="1:42" ht="18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</row>
    <row r="65" spans="1:42" ht="18.75" customHeight="1">
      <c r="A65" s="8"/>
      <c r="B65" s="15"/>
      <c r="C65" s="15" t="s">
        <v>86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</row>
    <row r="66" spans="1:42" ht="18.75" customHeight="1">
      <c r="A66" s="8"/>
      <c r="B66" s="13" t="s">
        <v>87</v>
      </c>
      <c r="C66" s="28">
        <v>0.4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</row>
    <row r="67" spans="1:42" ht="18.75" customHeight="1">
      <c r="A67" s="8"/>
      <c r="B67" s="13" t="s">
        <v>88</v>
      </c>
      <c r="C67" s="28">
        <v>0.4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</row>
    <row r="68" spans="1:42" ht="18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</row>
    <row r="69" spans="1:42" ht="18.75" customHeight="1">
      <c r="A69" s="8"/>
      <c r="B69" s="17" t="s">
        <v>16</v>
      </c>
      <c r="C69" s="35" t="s">
        <v>4</v>
      </c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60"/>
      <c r="V69" s="120" t="s">
        <v>23</v>
      </c>
      <c r="W69" s="125"/>
      <c r="X69" s="125"/>
      <c r="Y69" s="50"/>
      <c r="Z69" s="57"/>
      <c r="AA69" s="57"/>
      <c r="AB69" s="57"/>
      <c r="AC69" s="50"/>
      <c r="AD69" s="57"/>
      <c r="AE69" s="57"/>
      <c r="AF69" s="50"/>
      <c r="AG69" s="57"/>
      <c r="AH69" s="60"/>
      <c r="AI69" s="145" t="s">
        <v>25</v>
      </c>
      <c r="AJ69" s="147"/>
      <c r="AK69" s="157"/>
      <c r="AL69" s="135" t="s">
        <v>25</v>
      </c>
      <c r="AM69" s="8"/>
      <c r="AN69" s="8"/>
      <c r="AO69" s="8"/>
      <c r="AP69" s="8"/>
    </row>
    <row r="70" spans="1:42" ht="18.75" customHeight="1">
      <c r="A70" s="8"/>
      <c r="B70" s="18"/>
      <c r="C70" s="31"/>
      <c r="D70" s="47"/>
      <c r="E70" s="57"/>
      <c r="F70" s="60"/>
      <c r="G70" s="62" t="s">
        <v>89</v>
      </c>
      <c r="H70" s="68"/>
      <c r="I70" s="57"/>
      <c r="J70" s="57"/>
      <c r="K70" s="57"/>
      <c r="L70" s="57"/>
      <c r="M70" s="62" t="s">
        <v>90</v>
      </c>
      <c r="N70" s="68"/>
      <c r="O70" s="57"/>
      <c r="P70" s="57"/>
      <c r="Q70" s="57"/>
      <c r="R70" s="57"/>
      <c r="S70" s="62" t="s">
        <v>91</v>
      </c>
      <c r="T70" s="57"/>
      <c r="U70" s="60"/>
      <c r="V70" s="31"/>
      <c r="W70" s="47"/>
      <c r="X70" s="47"/>
      <c r="Y70" s="62" t="s">
        <v>89</v>
      </c>
      <c r="Z70" s="57"/>
      <c r="AA70" s="57"/>
      <c r="AB70" s="62" t="s">
        <v>90</v>
      </c>
      <c r="AC70" s="68"/>
      <c r="AD70" s="57"/>
      <c r="AE70" s="57"/>
      <c r="AF70" s="62" t="s">
        <v>91</v>
      </c>
      <c r="AG70" s="57"/>
      <c r="AH70" s="57"/>
      <c r="AI70" s="146"/>
      <c r="AJ70" s="148"/>
      <c r="AK70" s="158"/>
      <c r="AL70" s="135"/>
      <c r="AM70" s="8"/>
      <c r="AN70" s="8"/>
      <c r="AO70" s="8"/>
      <c r="AP70" s="8"/>
    </row>
    <row r="71" spans="1:42" ht="57" customHeight="1">
      <c r="A71" s="8"/>
      <c r="B71" s="12"/>
      <c r="C71" s="36" t="s">
        <v>92</v>
      </c>
      <c r="D71" s="36" t="s">
        <v>93</v>
      </c>
      <c r="E71" s="36" t="s">
        <v>94</v>
      </c>
      <c r="F71" s="36" t="s">
        <v>258</v>
      </c>
      <c r="G71" s="36" t="s">
        <v>95</v>
      </c>
      <c r="H71" s="36" t="s">
        <v>324</v>
      </c>
      <c r="I71" s="36" t="s">
        <v>325</v>
      </c>
      <c r="J71" s="36" t="s">
        <v>98</v>
      </c>
      <c r="K71" s="36" t="s">
        <v>28</v>
      </c>
      <c r="L71" s="36" t="s">
        <v>160</v>
      </c>
      <c r="M71" s="36" t="s">
        <v>95</v>
      </c>
      <c r="N71" s="36" t="s">
        <v>294</v>
      </c>
      <c r="O71" s="36" t="s">
        <v>326</v>
      </c>
      <c r="P71" s="36" t="s">
        <v>98</v>
      </c>
      <c r="Q71" s="36" t="s">
        <v>28</v>
      </c>
      <c r="R71" s="36" t="s">
        <v>6</v>
      </c>
      <c r="S71" s="36" t="s">
        <v>327</v>
      </c>
      <c r="T71" s="36" t="s">
        <v>145</v>
      </c>
      <c r="U71" s="36" t="s">
        <v>126</v>
      </c>
      <c r="V71" s="36" t="s">
        <v>92</v>
      </c>
      <c r="W71" s="36" t="s">
        <v>109</v>
      </c>
      <c r="X71" s="36" t="s">
        <v>95</v>
      </c>
      <c r="Y71" s="36" t="s">
        <v>328</v>
      </c>
      <c r="Z71" s="36" t="s">
        <v>329</v>
      </c>
      <c r="AA71" s="36" t="s">
        <v>330</v>
      </c>
      <c r="AB71" s="36" t="s">
        <v>95</v>
      </c>
      <c r="AC71" s="36" t="s">
        <v>331</v>
      </c>
      <c r="AD71" s="36" t="s">
        <v>200</v>
      </c>
      <c r="AE71" s="36" t="s">
        <v>332</v>
      </c>
      <c r="AF71" s="36" t="s">
        <v>333</v>
      </c>
      <c r="AG71" s="36" t="s">
        <v>39</v>
      </c>
      <c r="AH71" s="36" t="s">
        <v>285</v>
      </c>
      <c r="AI71" s="36" t="s">
        <v>27</v>
      </c>
      <c r="AJ71" s="36" t="s">
        <v>149</v>
      </c>
      <c r="AK71" s="36" t="s">
        <v>31</v>
      </c>
      <c r="AL71" s="136" t="s">
        <v>251</v>
      </c>
      <c r="AM71" s="8"/>
      <c r="AN71" s="8"/>
      <c r="AO71" s="8"/>
      <c r="AP71" s="8"/>
    </row>
    <row r="72" spans="1:42" ht="18.75" customHeight="1">
      <c r="A72" s="8"/>
      <c r="B72" s="19" t="s">
        <v>51</v>
      </c>
      <c r="C72" s="33"/>
      <c r="D72" s="33"/>
      <c r="E72" s="55" t="s">
        <v>9</v>
      </c>
      <c r="F72" s="55"/>
      <c r="G72" s="55" t="s">
        <v>59</v>
      </c>
      <c r="H72" s="55" t="s">
        <v>59</v>
      </c>
      <c r="I72" s="55" t="s">
        <v>59</v>
      </c>
      <c r="J72" s="55"/>
      <c r="K72" s="55"/>
      <c r="L72" s="55" t="s">
        <v>70</v>
      </c>
      <c r="M72" s="55" t="s">
        <v>59</v>
      </c>
      <c r="N72" s="55" t="s">
        <v>59</v>
      </c>
      <c r="O72" s="55" t="s">
        <v>59</v>
      </c>
      <c r="P72" s="55"/>
      <c r="Q72" s="55"/>
      <c r="R72" s="55" t="s">
        <v>70</v>
      </c>
      <c r="S72" s="55" t="s">
        <v>76</v>
      </c>
      <c r="T72" s="128" t="s">
        <v>150</v>
      </c>
      <c r="U72" s="114" t="s">
        <v>77</v>
      </c>
      <c r="V72" s="33"/>
      <c r="W72" s="55" t="s">
        <v>9</v>
      </c>
      <c r="X72" s="55" t="s">
        <v>59</v>
      </c>
      <c r="Y72" s="55" t="s">
        <v>59</v>
      </c>
      <c r="Z72" s="55" t="s">
        <v>59</v>
      </c>
      <c r="AA72" s="55" t="s">
        <v>70</v>
      </c>
      <c r="AB72" s="55" t="s">
        <v>59</v>
      </c>
      <c r="AC72" s="55" t="s">
        <v>59</v>
      </c>
      <c r="AD72" s="55" t="s">
        <v>59</v>
      </c>
      <c r="AE72" s="55" t="s">
        <v>70</v>
      </c>
      <c r="AF72" s="55" t="s">
        <v>76</v>
      </c>
      <c r="AG72" s="128" t="s">
        <v>150</v>
      </c>
      <c r="AH72" s="114" t="s">
        <v>77</v>
      </c>
      <c r="AI72" s="55" t="s">
        <v>76</v>
      </c>
      <c r="AJ72" s="128" t="s">
        <v>150</v>
      </c>
      <c r="AK72" s="114" t="s">
        <v>77</v>
      </c>
      <c r="AL72" s="135" t="s">
        <v>58</v>
      </c>
      <c r="AM72" s="8"/>
      <c r="AN72" s="8"/>
      <c r="AO72" s="8"/>
      <c r="AP72" s="8"/>
    </row>
    <row r="73" spans="1:42" ht="18.75" customHeight="1">
      <c r="A73" s="8"/>
      <c r="B73" s="20" t="s">
        <v>55</v>
      </c>
      <c r="C73" s="14" t="s">
        <v>151</v>
      </c>
      <c r="D73" s="14">
        <v>2006</v>
      </c>
      <c r="E73" s="34">
        <v>2</v>
      </c>
      <c r="F73" s="59">
        <f>IF(D73="",1,MIN(1.5,(2024-D73)*0.02+1))</f>
        <v>1.36</v>
      </c>
      <c r="G73" s="64">
        <v>22.4</v>
      </c>
      <c r="H73" s="70">
        <v>0.82</v>
      </c>
      <c r="I73" s="70">
        <v>16</v>
      </c>
      <c r="J73" s="76">
        <v>10</v>
      </c>
      <c r="K73" s="76">
        <f>30+31+31+30</f>
        <v>122</v>
      </c>
      <c r="L73" s="75">
        <f>J73*K73</f>
        <v>1220</v>
      </c>
      <c r="M73" s="64">
        <v>25</v>
      </c>
      <c r="N73" s="70">
        <v>0.86</v>
      </c>
      <c r="O73" s="70">
        <v>16.3</v>
      </c>
      <c r="P73" s="76">
        <v>10</v>
      </c>
      <c r="Q73" s="76">
        <f>30+31+31+28+31+30</f>
        <v>181</v>
      </c>
      <c r="R73" s="75">
        <f>P73*Q73</f>
        <v>1810</v>
      </c>
      <c r="S73" s="75">
        <f>F73*E73*(H73*L73*$C$35+N73*R73*$C$36)</f>
        <v>2782.0159999999996</v>
      </c>
      <c r="T73" s="129">
        <f>F73*E73*(I73*L73*$C$35+O73*R73*$C$36)*860/11000</f>
        <v>4169.9855127272731</v>
      </c>
      <c r="U73" s="87">
        <f>S73*係数!$H$30+T73*係数!$H$25</f>
        <v>10.62604678656</v>
      </c>
      <c r="V73" s="14" t="s">
        <v>148</v>
      </c>
      <c r="W73" s="34">
        <v>2</v>
      </c>
      <c r="X73" s="64">
        <v>22.4</v>
      </c>
      <c r="Y73" s="140">
        <v>0.378</v>
      </c>
      <c r="Z73" s="70">
        <v>19.100000000000001</v>
      </c>
      <c r="AA73" s="75">
        <f>IF(L73="","",L73)</f>
        <v>1220</v>
      </c>
      <c r="AB73" s="64">
        <v>25</v>
      </c>
      <c r="AC73" s="140">
        <v>0.46600000000000003</v>
      </c>
      <c r="AD73" s="70">
        <v>18.600000000000001</v>
      </c>
      <c r="AE73" s="75">
        <f>IF(R73="","",R73)</f>
        <v>1810</v>
      </c>
      <c r="AF73" s="75">
        <f>W73*(Y73*AA73*$C$35+AC73*AE73*$C$36)</f>
        <v>1043.6960000000001</v>
      </c>
      <c r="AG73" s="154">
        <f>W73*(Z73*AA73*$C$35+AD73*AE73*$C$36)*860/11000</f>
        <v>3563.0894545454553</v>
      </c>
      <c r="AH73" s="87">
        <f>AF73*係数!$H$30+AG73*係数!$H$25</f>
        <v>8.4714981120000008</v>
      </c>
      <c r="AI73" s="75">
        <f>S73-AF73</f>
        <v>1738.3199999999995</v>
      </c>
      <c r="AJ73" s="156">
        <f>T73-AG73</f>
        <v>606.89605818181781</v>
      </c>
      <c r="AK73" s="159">
        <f>U73-AH73</f>
        <v>2.1545486745599991</v>
      </c>
      <c r="AL73" s="151">
        <f>ROUNDDOWN(AI73/S73*100,1)</f>
        <v>62.4</v>
      </c>
      <c r="AM73" s="8"/>
      <c r="AN73" s="8"/>
      <c r="AO73" s="8"/>
      <c r="AP73" s="8"/>
    </row>
    <row r="74" spans="1:42" ht="18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</row>
    <row r="75" spans="1:42" ht="18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8" t="s">
        <v>2</v>
      </c>
      <c r="S75" s="96"/>
      <c r="T75" s="96"/>
      <c r="U75" s="96"/>
      <c r="V75" s="96"/>
      <c r="W75" s="106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</row>
    <row r="76" spans="1:42" ht="18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104" t="s">
        <v>125</v>
      </c>
      <c r="S76" s="97"/>
      <c r="T76" s="112"/>
      <c r="U76" s="97" t="s">
        <v>152</v>
      </c>
      <c r="V76" s="97"/>
      <c r="W76" s="107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</row>
    <row r="77" spans="1:42" ht="18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91" t="s">
        <v>127</v>
      </c>
      <c r="S77" s="43"/>
      <c r="T77" s="112"/>
      <c r="U77" s="115" t="s">
        <v>153</v>
      </c>
      <c r="V77" s="97"/>
      <c r="W77" s="107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</row>
    <row r="78" spans="1:42" ht="18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119" t="s">
        <v>154</v>
      </c>
      <c r="S78" s="97" t="s">
        <v>155</v>
      </c>
      <c r="T78" s="112"/>
      <c r="U78" s="116">
        <v>22.4</v>
      </c>
      <c r="V78" s="121"/>
      <c r="W78" s="126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</row>
    <row r="79" spans="1:42" ht="18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18"/>
      <c r="S79" s="97" t="s">
        <v>100</v>
      </c>
      <c r="T79" s="112"/>
      <c r="U79" s="132">
        <v>0.378</v>
      </c>
      <c r="V79" s="121"/>
      <c r="W79" s="126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</row>
    <row r="80" spans="1:42" ht="18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12"/>
      <c r="S80" s="97" t="s">
        <v>156</v>
      </c>
      <c r="T80" s="112"/>
      <c r="U80" s="116">
        <v>19.100000000000001</v>
      </c>
      <c r="V80" s="121"/>
      <c r="W80" s="126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</row>
    <row r="81" spans="1:42" ht="18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119" t="s">
        <v>157</v>
      </c>
      <c r="S81" s="97" t="s">
        <v>155</v>
      </c>
      <c r="T81" s="112"/>
      <c r="U81" s="116">
        <v>12.3</v>
      </c>
      <c r="V81" s="121"/>
      <c r="W81" s="126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</row>
    <row r="82" spans="1:42" ht="18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18"/>
      <c r="S82" s="97" t="s">
        <v>100</v>
      </c>
      <c r="T82" s="112"/>
      <c r="U82" s="132">
        <v>0.32800000000000001</v>
      </c>
      <c r="V82" s="121"/>
      <c r="W82" s="126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</row>
    <row r="83" spans="1:42" ht="18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12"/>
      <c r="S83" s="97" t="s">
        <v>156</v>
      </c>
      <c r="T83" s="112"/>
      <c r="U83" s="116">
        <v>9.5</v>
      </c>
      <c r="V83" s="121"/>
      <c r="W83" s="126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</row>
    <row r="84" spans="1:42" ht="18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119" t="s">
        <v>158</v>
      </c>
      <c r="S84" s="97" t="s">
        <v>155</v>
      </c>
      <c r="T84" s="112"/>
      <c r="U84" s="116">
        <v>25</v>
      </c>
      <c r="V84" s="121"/>
      <c r="W84" s="126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</row>
    <row r="85" spans="1:42" ht="18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18"/>
      <c r="S85" s="97" t="s">
        <v>100</v>
      </c>
      <c r="T85" s="112"/>
      <c r="U85" s="132">
        <v>0.46600000000000003</v>
      </c>
      <c r="V85" s="121"/>
      <c r="W85" s="126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</row>
    <row r="86" spans="1:42" ht="18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12"/>
      <c r="S86" s="97" t="s">
        <v>156</v>
      </c>
      <c r="T86" s="112"/>
      <c r="U86" s="116">
        <v>18.600000000000001</v>
      </c>
      <c r="V86" s="121"/>
      <c r="W86" s="126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</row>
    <row r="87" spans="1:42" ht="18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119" t="s">
        <v>159</v>
      </c>
      <c r="S87" s="97" t="s">
        <v>155</v>
      </c>
      <c r="T87" s="112"/>
      <c r="U87" s="116">
        <v>13.7</v>
      </c>
      <c r="V87" s="121"/>
      <c r="W87" s="126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</row>
    <row r="88" spans="1:42" ht="18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18"/>
      <c r="S88" s="97" t="s">
        <v>100</v>
      </c>
      <c r="T88" s="112"/>
      <c r="U88" s="132">
        <v>0.221</v>
      </c>
      <c r="V88" s="121"/>
      <c r="W88" s="126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</row>
    <row r="89" spans="1:42" ht="18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12"/>
      <c r="S89" s="97" t="s">
        <v>156</v>
      </c>
      <c r="T89" s="112"/>
      <c r="U89" s="116">
        <v>7.2</v>
      </c>
      <c r="V89" s="121"/>
      <c r="W89" s="126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</row>
    <row r="90" spans="1:42" ht="18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119" t="s">
        <v>75</v>
      </c>
      <c r="S90" s="97" t="s">
        <v>155</v>
      </c>
      <c r="T90" s="112"/>
      <c r="U90" s="116">
        <v>25</v>
      </c>
      <c r="V90" s="121"/>
      <c r="W90" s="126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</row>
    <row r="91" spans="1:42" ht="18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18"/>
      <c r="S91" s="97" t="s">
        <v>100</v>
      </c>
      <c r="T91" s="112"/>
      <c r="U91" s="132">
        <v>0.496</v>
      </c>
      <c r="V91" s="121"/>
      <c r="W91" s="126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</row>
    <row r="92" spans="1:42" ht="18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12"/>
      <c r="S92" s="97" t="s">
        <v>156</v>
      </c>
      <c r="T92" s="112"/>
      <c r="U92" s="116">
        <v>27</v>
      </c>
      <c r="V92" s="121"/>
      <c r="W92" s="126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</row>
    <row r="93" spans="1:42" ht="18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</row>
    <row r="94" spans="1:42" ht="18.75" customHeight="1">
      <c r="A94" s="9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</row>
    <row r="95" spans="1:42" ht="18" customHeight="1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</row>
    <row r="96" spans="1:42" ht="18" customHeight="1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</row>
    <row r="97" spans="1:42" ht="18" customHeight="1">
      <c r="A97" s="9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</row>
    <row r="98" spans="1:42" ht="18" customHeight="1">
      <c r="A98" s="9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</row>
    <row r="99" spans="1:42" ht="18" customHeight="1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</row>
    <row r="100" spans="1:42" ht="18" customHeight="1">
      <c r="A100" s="9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</row>
    <row r="101" spans="1:42" ht="18" customHeight="1">
      <c r="A101" s="9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</row>
    <row r="102" spans="1:42" ht="18" customHeight="1">
      <c r="A102" s="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23"/>
      <c r="Y102" s="141"/>
      <c r="Z102" s="142"/>
      <c r="AA102" s="10"/>
      <c r="AB102" s="141"/>
      <c r="AC102" s="141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</row>
    <row r="103" spans="1:42" ht="18" customHeight="1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22"/>
      <c r="Y103" s="10"/>
      <c r="Z103" s="10"/>
      <c r="AA103" s="143"/>
      <c r="AB103" s="21"/>
      <c r="AC103" s="21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</row>
    <row r="104" spans="1:42" ht="18" customHeight="1">
      <c r="A104" s="9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22"/>
      <c r="Y104" s="10"/>
      <c r="Z104" s="10"/>
      <c r="AA104" s="144"/>
      <c r="AB104" s="21"/>
      <c r="AC104" s="21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</row>
    <row r="105" spans="1:42" ht="18" customHeight="1">
      <c r="A105" s="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22"/>
      <c r="Y105" s="10"/>
      <c r="Z105" s="10"/>
      <c r="AA105" s="143"/>
      <c r="AB105" s="141"/>
      <c r="AC105" s="21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</row>
    <row r="106" spans="1:42" ht="18" customHeight="1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</row>
    <row r="107" spans="1:42" ht="18.75" customHeight="1">
      <c r="A107" s="10"/>
      <c r="B107" s="2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</row>
    <row r="108" spans="1:42" ht="18.75" customHeight="1">
      <c r="A108" s="10"/>
      <c r="B108" s="22"/>
      <c r="C108" s="23"/>
      <c r="D108" s="23"/>
      <c r="E108" s="23"/>
      <c r="F108" s="23"/>
      <c r="G108" s="21"/>
      <c r="H108" s="21"/>
      <c r="I108" s="66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1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160"/>
      <c r="AO108" s="38"/>
      <c r="AP108" s="38"/>
    </row>
    <row r="109" spans="1:42" ht="18.75" customHeight="1">
      <c r="A109" s="10"/>
      <c r="B109" s="10"/>
      <c r="C109" s="10"/>
      <c r="D109" s="10"/>
      <c r="E109" s="10"/>
      <c r="F109" s="41"/>
      <c r="G109" s="10"/>
      <c r="H109" s="10"/>
      <c r="I109" s="10"/>
      <c r="J109" s="10"/>
      <c r="K109" s="10"/>
      <c r="L109" s="10"/>
      <c r="M109" s="41"/>
      <c r="N109" s="24"/>
      <c r="O109" s="24"/>
      <c r="P109" s="41"/>
      <c r="Q109" s="41"/>
      <c r="R109" s="41"/>
      <c r="S109" s="41"/>
      <c r="T109" s="24"/>
      <c r="U109" s="51"/>
      <c r="V109" s="82"/>
      <c r="W109" s="82"/>
      <c r="X109" s="41"/>
      <c r="Y109" s="82"/>
      <c r="Z109" s="41"/>
      <c r="AA109" s="82"/>
      <c r="AB109" s="10"/>
      <c r="AC109" s="10"/>
      <c r="AD109" s="10"/>
      <c r="AE109" s="24"/>
      <c r="AF109" s="24"/>
      <c r="AG109" s="41"/>
      <c r="AH109" s="41"/>
      <c r="AI109" s="51"/>
      <c r="AJ109" s="82"/>
      <c r="AK109" s="82"/>
      <c r="AL109" s="41"/>
      <c r="AM109" s="82"/>
      <c r="AN109" s="82"/>
      <c r="AO109" s="82"/>
      <c r="AP109" s="82"/>
    </row>
    <row r="110" spans="1:42" ht="18.75" customHeight="1">
      <c r="A110" s="10"/>
      <c r="B110" s="10"/>
      <c r="C110" s="37"/>
      <c r="D110" s="37"/>
      <c r="E110" s="37"/>
      <c r="F110" s="51"/>
      <c r="G110" s="65"/>
      <c r="H110" s="10"/>
      <c r="I110" s="72"/>
      <c r="J110" s="72"/>
      <c r="K110" s="80"/>
      <c r="L110" s="10"/>
      <c r="M110" s="93"/>
      <c r="N110" s="51"/>
      <c r="O110" s="24"/>
      <c r="P110" s="51"/>
      <c r="Q110" s="51"/>
      <c r="R110" s="79"/>
      <c r="S110" s="61"/>
      <c r="T110" s="130"/>
      <c r="U110" s="51"/>
      <c r="V110" s="83"/>
      <c r="W110" s="138"/>
      <c r="X110" s="139"/>
      <c r="Y110" s="123"/>
      <c r="Z110" s="51"/>
      <c r="AA110" s="65"/>
      <c r="AB110" s="80"/>
      <c r="AC110" s="10"/>
      <c r="AD110" s="93"/>
      <c r="AE110" s="152"/>
      <c r="AF110" s="24"/>
      <c r="AG110" s="79"/>
      <c r="AH110" s="93"/>
      <c r="AI110" s="79"/>
      <c r="AJ110" s="83"/>
      <c r="AK110" s="138"/>
      <c r="AL110" s="139"/>
      <c r="AM110" s="155"/>
      <c r="AN110" s="138"/>
      <c r="AO110" s="155"/>
      <c r="AP110" s="138"/>
    </row>
    <row r="111" spans="1:42" ht="18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</row>
    <row r="112" spans="1:42" ht="18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</row>
    <row r="113" spans="1:42" ht="18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</row>
    <row r="114" spans="1:42" ht="18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</row>
    <row r="115" spans="1:42" ht="18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</row>
    <row r="116" spans="1:42" ht="18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</row>
    <row r="117" spans="1:42" ht="18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</row>
    <row r="118" spans="1:42" ht="18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</row>
    <row r="119" spans="1:42" ht="18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</row>
    <row r="120" spans="1:42" ht="18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</row>
    <row r="121" spans="1:42" ht="18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</row>
    <row r="122" spans="1:42" ht="18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</row>
    <row r="123" spans="1:42" ht="18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</row>
    <row r="124" spans="1:42" ht="18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</row>
    <row r="125" spans="1:42" ht="18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</row>
    <row r="126" spans="1:42" ht="18.75" customHeight="1">
      <c r="A126" s="9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</row>
    <row r="127" spans="1:42" ht="18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</row>
    <row r="128" spans="1:42" ht="18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</row>
    <row r="129" spans="1:42" ht="18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</row>
    <row r="130" spans="1:42" ht="18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</row>
    <row r="131" spans="1:42" ht="18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</row>
    <row r="132" spans="1:42" ht="18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</row>
    <row r="133" spans="1:42" ht="18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</row>
    <row r="134" spans="1:42" ht="18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</row>
    <row r="135" spans="1:42" ht="18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</row>
    <row r="136" spans="1:42" ht="18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</row>
    <row r="137" spans="1:42" ht="18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</row>
    <row r="138" spans="1:42" ht="18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</row>
    <row r="139" spans="1:42" ht="18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</row>
    <row r="140" spans="1:42" ht="18.75" customHeight="1">
      <c r="A140" s="10"/>
      <c r="B140" s="23"/>
      <c r="C140" s="10"/>
      <c r="D140" s="10"/>
      <c r="E140" s="10"/>
      <c r="F140" s="10"/>
      <c r="G140" s="10"/>
      <c r="H140" s="41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</row>
    <row r="141" spans="1:42" ht="18.75" customHeight="1">
      <c r="A141" s="10"/>
      <c r="B141" s="22"/>
      <c r="C141" s="38"/>
      <c r="D141" s="38"/>
      <c r="E141" s="38"/>
      <c r="F141" s="23"/>
      <c r="G141" s="22"/>
      <c r="H141" s="23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23"/>
      <c r="W141" s="22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10"/>
      <c r="AJ141" s="10"/>
      <c r="AK141" s="10"/>
      <c r="AL141" s="10"/>
      <c r="AM141" s="10"/>
      <c r="AN141" s="10"/>
      <c r="AO141" s="10"/>
      <c r="AP141" s="10"/>
    </row>
    <row r="142" spans="1:42" ht="18.75" customHeight="1">
      <c r="A142" s="10"/>
      <c r="B142" s="24"/>
      <c r="C142" s="10"/>
      <c r="D142" s="10"/>
      <c r="E142" s="10"/>
      <c r="F142" s="41"/>
      <c r="G142" s="22"/>
      <c r="H142" s="41"/>
      <c r="I142" s="10"/>
      <c r="J142" s="10"/>
      <c r="K142" s="10"/>
      <c r="L142" s="10"/>
      <c r="M142" s="10"/>
      <c r="N142" s="10"/>
      <c r="O142" s="10"/>
      <c r="P142" s="10"/>
      <c r="Q142" s="41"/>
      <c r="R142" s="82"/>
      <c r="S142" s="82"/>
      <c r="T142" s="10"/>
      <c r="U142" s="10"/>
      <c r="V142" s="41"/>
      <c r="W142" s="22"/>
      <c r="X142" s="10"/>
      <c r="Y142" s="10"/>
      <c r="Z142" s="10"/>
      <c r="AA142" s="10"/>
      <c r="AB142" s="10"/>
      <c r="AC142" s="10"/>
      <c r="AD142" s="10"/>
      <c r="AE142" s="41"/>
      <c r="AF142" s="82"/>
      <c r="AG142" s="41"/>
      <c r="AH142" s="82"/>
      <c r="AI142" s="10"/>
      <c r="AJ142" s="10"/>
      <c r="AK142" s="10"/>
      <c r="AL142" s="10"/>
      <c r="AM142" s="10"/>
      <c r="AN142" s="10"/>
      <c r="AO142" s="10"/>
      <c r="AP142" s="10"/>
    </row>
    <row r="143" spans="1:42" ht="18.75" customHeight="1">
      <c r="A143" s="10"/>
      <c r="B143" s="24"/>
      <c r="C143" s="37"/>
      <c r="D143" s="10"/>
      <c r="E143" s="41"/>
      <c r="F143" s="41"/>
      <c r="G143" s="22"/>
      <c r="H143" s="41"/>
      <c r="I143" s="41"/>
      <c r="J143" s="77"/>
      <c r="K143" s="81"/>
      <c r="L143" s="93"/>
      <c r="M143" s="82"/>
      <c r="N143" s="25"/>
      <c r="O143" s="25"/>
      <c r="P143" s="10"/>
      <c r="Q143" s="79"/>
      <c r="R143" s="83"/>
      <c r="S143" s="123"/>
      <c r="T143" s="10"/>
      <c r="U143" s="41"/>
      <c r="V143" s="123"/>
      <c r="W143" s="22"/>
      <c r="X143" s="10"/>
      <c r="Y143" s="41"/>
      <c r="Z143" s="77"/>
      <c r="AA143" s="81"/>
      <c r="AB143" s="93"/>
      <c r="AC143" s="82"/>
      <c r="AD143" s="10"/>
      <c r="AE143" s="79"/>
      <c r="AF143" s="153"/>
      <c r="AG143" s="124"/>
      <c r="AH143" s="155"/>
      <c r="AI143" s="10"/>
      <c r="AJ143" s="10"/>
      <c r="AK143" s="10"/>
      <c r="AL143" s="10"/>
      <c r="AM143" s="10"/>
      <c r="AN143" s="10"/>
      <c r="AO143" s="10"/>
      <c r="AP143" s="10"/>
    </row>
    <row r="144" spans="1:42" ht="18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</row>
    <row r="145" spans="1:42" ht="18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</row>
    <row r="146" spans="1:42" ht="18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</row>
    <row r="147" spans="1:42" ht="18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</row>
    <row r="148" spans="1:42" ht="18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</row>
    <row r="149" spans="1:42" ht="18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</row>
    <row r="150" spans="1:42" ht="18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</row>
    <row r="151" spans="1:42" ht="18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</row>
    <row r="152" spans="1:42" ht="18.75" customHeight="1">
      <c r="A152" s="9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</row>
    <row r="153" spans="1:42" ht="18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</row>
    <row r="154" spans="1:42" ht="18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</row>
    <row r="155" spans="1:42" ht="18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</row>
    <row r="156" spans="1:42" ht="18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</row>
    <row r="157" spans="1:42" ht="18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</row>
    <row r="158" spans="1:42" ht="18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</row>
    <row r="159" spans="1:42" ht="18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</row>
    <row r="160" spans="1:42" ht="18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</row>
    <row r="161" spans="1:42" ht="18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</row>
    <row r="162" spans="1:42" ht="18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</row>
    <row r="163" spans="1:42" ht="18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</row>
    <row r="164" spans="1:42" ht="18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</row>
    <row r="165" spans="1:42" ht="18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</row>
    <row r="166" spans="1:42" ht="18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</row>
    <row r="167" spans="1:42" ht="18.75" customHeight="1">
      <c r="A167" s="10"/>
      <c r="B167" s="21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41"/>
      <c r="V167" s="22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</row>
    <row r="168" spans="1:42" ht="18.75" customHeight="1">
      <c r="A168" s="10"/>
      <c r="B168" s="22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</row>
    <row r="169" spans="1:42" ht="18.75" customHeight="1">
      <c r="A169" s="10"/>
      <c r="B169" s="10"/>
      <c r="C169" s="10"/>
      <c r="D169" s="10"/>
      <c r="E169" s="10"/>
      <c r="F169" s="41"/>
      <c r="G169" s="41"/>
      <c r="H169" s="41"/>
      <c r="I169" s="41"/>
      <c r="J169" s="41"/>
      <c r="K169" s="82"/>
      <c r="L169" s="82"/>
      <c r="M169" s="10"/>
      <c r="N169" s="10"/>
      <c r="O169" s="41"/>
      <c r="P169" s="41"/>
      <c r="Q169" s="41"/>
      <c r="R169" s="41"/>
      <c r="S169" s="41"/>
      <c r="T169" s="82"/>
      <c r="U169" s="41"/>
      <c r="V169" s="82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</row>
    <row r="170" spans="1:42" ht="18.75" customHeight="1">
      <c r="A170" s="10"/>
      <c r="B170" s="25"/>
      <c r="C170" s="40"/>
      <c r="D170" s="40"/>
      <c r="E170" s="40"/>
      <c r="F170" s="40"/>
      <c r="G170" s="40"/>
      <c r="H170" s="71"/>
      <c r="I170" s="40"/>
      <c r="J170" s="78"/>
      <c r="K170" s="83"/>
      <c r="L170" s="40"/>
      <c r="M170" s="40"/>
      <c r="N170" s="40"/>
      <c r="O170" s="40"/>
      <c r="P170" s="40"/>
      <c r="Q170" s="71"/>
      <c r="R170" s="40"/>
      <c r="S170" s="78"/>
      <c r="T170" s="83"/>
      <c r="U170" s="133"/>
      <c r="V170" s="83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</row>
    <row r="171" spans="1:42" ht="18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</row>
    <row r="172" spans="1:42" ht="18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</row>
    <row r="173" spans="1:42" ht="18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</row>
    <row r="174" spans="1:42" ht="18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</row>
    <row r="175" spans="1:42" ht="18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</row>
    <row r="176" spans="1:42" ht="18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</row>
    <row r="177" spans="1:42" ht="18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</row>
    <row r="178" spans="1:42" ht="18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</row>
    <row r="179" spans="1:42" ht="18.75" customHeight="1">
      <c r="A179" s="9"/>
      <c r="B179" s="10"/>
      <c r="C179" s="10"/>
      <c r="D179" s="10"/>
      <c r="E179" s="10"/>
      <c r="F179" s="10"/>
      <c r="G179" s="10"/>
      <c r="H179" s="37"/>
      <c r="I179" s="10"/>
      <c r="J179" s="10"/>
      <c r="K179" s="84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</row>
    <row r="180" spans="1:42" ht="18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</row>
    <row r="181" spans="1:42" ht="18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</row>
    <row r="182" spans="1:42" ht="18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</row>
    <row r="183" spans="1:42" ht="18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</row>
    <row r="184" spans="1:42" ht="18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</row>
    <row r="185" spans="1:42" ht="18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</row>
    <row r="186" spans="1:42" ht="18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</row>
    <row r="187" spans="1:42" ht="18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</row>
    <row r="188" spans="1:42" ht="18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</row>
    <row r="189" spans="1:42" ht="18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</row>
    <row r="190" spans="1:42" ht="18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</row>
    <row r="191" spans="1:42" ht="18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</row>
    <row r="192" spans="1:42" ht="18.75" customHeight="1">
      <c r="A192" s="10"/>
      <c r="B192" s="21"/>
      <c r="C192" s="41"/>
      <c r="D192" s="22"/>
      <c r="E192" s="22"/>
      <c r="F192" s="22"/>
      <c r="G192" s="22"/>
      <c r="H192" s="22"/>
      <c r="I192" s="22"/>
      <c r="J192" s="22"/>
      <c r="K192" s="22"/>
      <c r="L192" s="41"/>
      <c r="M192" s="22"/>
      <c r="N192" s="22"/>
      <c r="O192" s="22"/>
      <c r="P192" s="22"/>
      <c r="Q192" s="22"/>
      <c r="R192" s="22"/>
      <c r="S192" s="41"/>
      <c r="T192" s="22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</row>
    <row r="193" spans="1:42" ht="18.75" customHeight="1">
      <c r="A193" s="10"/>
      <c r="B193" s="22"/>
      <c r="C193" s="42"/>
      <c r="D193" s="38"/>
      <c r="E193" s="42"/>
      <c r="F193" s="38"/>
      <c r="G193" s="66"/>
      <c r="H193" s="66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</row>
    <row r="194" spans="1:42" ht="21" customHeight="1">
      <c r="A194" s="10"/>
      <c r="B194" s="10"/>
      <c r="C194" s="10"/>
      <c r="D194" s="10"/>
      <c r="E194" s="41"/>
      <c r="F194" s="41"/>
      <c r="G194" s="41"/>
      <c r="H194" s="10"/>
      <c r="I194" s="41"/>
      <c r="J194" s="41"/>
      <c r="K194" s="82"/>
      <c r="L194" s="82"/>
      <c r="M194" s="41"/>
      <c r="N194" s="82"/>
      <c r="O194" s="82"/>
      <c r="P194" s="41"/>
      <c r="Q194" s="41"/>
      <c r="R194" s="82"/>
      <c r="S194" s="41"/>
      <c r="T194" s="82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</row>
    <row r="195" spans="1:42" ht="21" customHeight="1">
      <c r="A195" s="10"/>
      <c r="B195" s="10"/>
      <c r="C195" s="10"/>
      <c r="D195" s="51"/>
      <c r="E195" s="51"/>
      <c r="F195" s="61"/>
      <c r="G195" s="10"/>
      <c r="H195" s="10"/>
      <c r="I195" s="73"/>
      <c r="J195" s="79"/>
      <c r="K195" s="83"/>
      <c r="L195" s="94"/>
      <c r="M195" s="51"/>
      <c r="N195" s="37"/>
      <c r="O195" s="37"/>
      <c r="P195" s="73"/>
      <c r="Q195" s="79"/>
      <c r="R195" s="83"/>
      <c r="S195" s="124"/>
      <c r="T195" s="131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</row>
    <row r="196" spans="1:42" ht="18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</row>
    <row r="197" spans="1:42" ht="18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</row>
    <row r="198" spans="1:42" ht="18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</row>
    <row r="199" spans="1:42" ht="18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</row>
    <row r="200" spans="1:42" ht="18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</row>
    <row r="201" spans="1:42" ht="18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</row>
    <row r="202" spans="1:42" ht="18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</row>
    <row r="203" spans="1:42" ht="18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</row>
    <row r="204" spans="1:42" ht="18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</row>
    <row r="205" spans="1:42" ht="18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</row>
    <row r="206" spans="1:42" ht="18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</row>
    <row r="207" spans="1:42" ht="18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</row>
    <row r="208" spans="1:42" ht="18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</row>
    <row r="209" spans="1:42" ht="18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</row>
    <row r="210" spans="1:42" ht="18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</row>
    <row r="211" spans="1:42" ht="18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</row>
    <row r="212" spans="1:42" ht="18.75" customHeight="1"/>
    <row r="213" spans="1:42" ht="18.75" customHeight="1"/>
    <row r="214" spans="1:42" ht="18.75" customHeight="1"/>
    <row r="215" spans="1:42" ht="18.75" customHeight="1"/>
    <row r="216" spans="1:42" ht="18.75" customHeight="1"/>
    <row r="217" spans="1:42" ht="18.75" customHeight="1"/>
    <row r="218" spans="1:42" ht="18.75" customHeight="1"/>
    <row r="219" spans="1:42" ht="18.75" customHeight="1"/>
    <row r="220" spans="1:42" ht="18.75" customHeight="1"/>
    <row r="221" spans="1:42" ht="18.75" customHeight="1"/>
    <row r="222" spans="1:42" ht="18.75" customHeight="1"/>
    <row r="223" spans="1:42" ht="18.75" customHeight="1"/>
    <row r="224" spans="1:42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39">
    <mergeCell ref="C10:L10"/>
    <mergeCell ref="M10:T10"/>
    <mergeCell ref="U10:V10"/>
    <mergeCell ref="L18:M18"/>
    <mergeCell ref="L19:M19"/>
    <mergeCell ref="L20:M20"/>
    <mergeCell ref="O34:R34"/>
    <mergeCell ref="O46:P46"/>
    <mergeCell ref="O47:P47"/>
    <mergeCell ref="O48:P48"/>
    <mergeCell ref="O49:P49"/>
    <mergeCell ref="R77:S77"/>
    <mergeCell ref="F141:G141"/>
    <mergeCell ref="V141:W141"/>
    <mergeCell ref="F142:G142"/>
    <mergeCell ref="V142:W142"/>
    <mergeCell ref="F143:G143"/>
    <mergeCell ref="V143:W143"/>
    <mergeCell ref="U167:V167"/>
    <mergeCell ref="C192:K192"/>
    <mergeCell ref="L192:R192"/>
    <mergeCell ref="S192:T192"/>
    <mergeCell ref="B10:B11"/>
    <mergeCell ref="B38:B40"/>
    <mergeCell ref="AC38:AD39"/>
    <mergeCell ref="AE38:AE39"/>
    <mergeCell ref="B69:B71"/>
    <mergeCell ref="AI69:AK70"/>
    <mergeCell ref="AL69:AL70"/>
    <mergeCell ref="R78:R80"/>
    <mergeCell ref="R81:R83"/>
    <mergeCell ref="R84:R86"/>
    <mergeCell ref="R87:R89"/>
    <mergeCell ref="R90:R92"/>
    <mergeCell ref="X102:X105"/>
    <mergeCell ref="B107:B108"/>
    <mergeCell ref="B140:B141"/>
    <mergeCell ref="B167:B168"/>
    <mergeCell ref="B192:B193"/>
  </mergeCells>
  <phoneticPr fontId="1" type="Hiragana"/>
  <conditionalFormatting sqref="C35:C37">
    <cfRule type="expression" dxfId="25" priority="1">
      <formula>#REF!="なし"</formula>
    </cfRule>
  </conditionalFormatting>
  <conditionalFormatting sqref="C66:C67">
    <cfRule type="expression" dxfId="24" priority="2">
      <formula>#REF!="なし"</formula>
    </cfRule>
  </conditionalFormatting>
  <conditionalFormatting sqref="D62">
    <cfRule type="expression" dxfId="23" priority="3">
      <formula>$D$1="なし"</formula>
    </cfRule>
  </conditionalFormatting>
  <conditionalFormatting sqref="E62">
    <cfRule type="expression" dxfId="22" priority="4">
      <formula>$F$1="なし"</formula>
    </cfRule>
  </conditionalFormatting>
  <conditionalFormatting sqref="AA110">
    <cfRule type="expression" dxfId="21" priority="5">
      <formula>$D$1="なし"</formula>
    </cfRule>
  </conditionalFormatting>
  <dataValidations count="10">
    <dataValidation type="decimal" allowBlank="1" showDropDown="0" showInputMessage="0" showErrorMessage="1" sqref="T42">
      <formula1>0</formula1>
      <formula2>E42</formula2>
    </dataValidation>
    <dataValidation type="list" allowBlank="1" showDropDown="0" showInputMessage="0" showErrorMessage="1" sqref="E62">
      <formula1>"13A,12A,LP"</formula1>
    </dataValidation>
    <dataValidation type="decimal" operator="equal" allowBlank="1" showDropDown="0" showInputMessage="1" showErrorMessage="0" prompt="負荷率の変更について - 負荷率を変更する場合は、値の根拠となる資料（省エネ診断報告書等）を別途提出してください。" sqref="C66:C67">
      <formula1>0.4</formula1>
    </dataValidation>
    <dataValidation type="list" allowBlank="1" showDropDown="0" showInputMessage="0" showErrorMessage="1" sqref="H143 X143">
      <formula1>INDIRECT("range"&amp;E143)</formula1>
    </dataValidation>
    <dataValidation type="list" allowBlank="1" showDropDown="0" showInputMessage="0" showErrorMessage="1" sqref="D110">
      <formula1>"ボイラー,給湯器（加熱式）,給湯器（HP）"</formula1>
    </dataValidation>
    <dataValidation type="decimal" allowBlank="1" showDropDown="0" showInputMessage="1" showErrorMessage="0" prompt="台数の増減" sqref="W73">
      <formula1>0</formula1>
      <formula2>E73</formula2>
    </dataValidation>
    <dataValidation type="list" allowBlank="1" showDropDown="0" showInputMessage="0" showErrorMessage="1" sqref="E143 U143">
      <formula1>"IE1,IE2,IE3,IE4"</formula1>
    </dataValidation>
    <dataValidation type="list" allowBlank="1" showDropDown="0" showInputMessage="0" showErrorMessage="1" sqref="D62">
      <formula1>"都市ガス,液化石油ガス（LPG）"</formula1>
    </dataValidation>
    <dataValidation type="list" allowBlank="1" showDropDown="0" showInputMessage="0" showErrorMessage="1" sqref="L110 AC110">
      <formula1>"t/h,kW"</formula1>
    </dataValidation>
    <dataValidation type="list" allowBlank="1" showDropDown="0" showInputMessage="0" showErrorMessage="1" sqref="H13 P13 M143 AC143">
      <formula1>"○"</formula1>
    </dataValidation>
  </dataValidations>
  <pageMargins left="0.7" right="0.7" top="0.75" bottom="0.75" header="0" footer="0"/>
  <pageSetup paperSize="8" scale="39" fitToWidth="1" fitToHeight="1" orientation="landscape" usePrinterDefaults="1" r:id="rId1"/>
  <rowBreaks count="2" manualBreakCount="2">
    <brk id="59" max="0" man="1"/>
    <brk id="126" max="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700"/>
  <sheetViews>
    <sheetView zoomScale="70" zoomScaleNormal="70" workbookViewId="0">
      <pane ySplit="1" topLeftCell="A29" activePane="bottomLeft" state="frozen"/>
      <selection pane="bottomLeft" activeCell="R8" sqref="R8"/>
    </sheetView>
  </sheetViews>
  <sheetFormatPr defaultColWidth="14.4296875" defaultRowHeight="15" customHeight="1"/>
  <cols>
    <col min="1" max="1" width="3.56640625" customWidth="1"/>
    <col min="2" max="2" width="9.42578125" customWidth="1"/>
    <col min="3" max="3" width="12" customWidth="1"/>
    <col min="4" max="4" width="12.56640625" customWidth="1"/>
    <col min="5" max="7" width="10.13671875" customWidth="1"/>
    <col min="8" max="9" width="7" customWidth="1"/>
    <col min="10" max="13" width="10.13671875" customWidth="1"/>
    <col min="14" max="14" width="12.56640625" customWidth="1"/>
    <col min="15" max="15" width="10.13671875" customWidth="1"/>
    <col min="16" max="17" width="7.140625" customWidth="1"/>
    <col min="18" max="22" width="10.13671875" customWidth="1"/>
    <col min="23" max="23" width="10.42578125" customWidth="1"/>
    <col min="24" max="25" width="8.70703125" customWidth="1"/>
  </cols>
  <sheetData>
    <row r="1" spans="1:23" ht="36.75" customHeight="1">
      <c r="A1" s="161" t="s">
        <v>21</v>
      </c>
      <c r="E1" s="170"/>
      <c r="G1" s="177"/>
      <c r="H1" s="177"/>
      <c r="I1" s="177"/>
      <c r="J1" s="188"/>
      <c r="M1" s="196"/>
    </row>
    <row r="2" spans="1:23" ht="18.75" customHeight="1">
      <c r="E2" s="170"/>
    </row>
    <row r="3" spans="1:23" ht="22.5" customHeight="1">
      <c r="D3" s="165" t="s">
        <v>16</v>
      </c>
      <c r="E3" s="85"/>
      <c r="F3" s="15" t="s">
        <v>51</v>
      </c>
      <c r="G3" s="15" t="s">
        <v>4</v>
      </c>
      <c r="H3" s="165" t="s">
        <v>23</v>
      </c>
      <c r="I3" s="85"/>
      <c r="J3" s="15" t="s">
        <v>195</v>
      </c>
      <c r="K3" s="192" t="s">
        <v>216</v>
      </c>
      <c r="M3" s="197" t="s">
        <v>218</v>
      </c>
      <c r="N3" s="43"/>
      <c r="O3" s="43"/>
      <c r="P3" s="43"/>
      <c r="Q3" s="43"/>
      <c r="R3" s="43"/>
      <c r="S3" s="43"/>
      <c r="T3" s="43"/>
      <c r="U3" s="43"/>
      <c r="V3" s="85"/>
    </row>
    <row r="4" spans="1:23" ht="22.5" customHeight="1">
      <c r="D4" s="166" t="s">
        <v>219</v>
      </c>
      <c r="E4" s="85"/>
      <c r="F4" s="15" t="s">
        <v>76</v>
      </c>
      <c r="G4" s="178">
        <f>$K$17</f>
        <v>0</v>
      </c>
      <c r="H4" s="182">
        <f>$S$17</f>
        <v>0</v>
      </c>
      <c r="I4" s="85"/>
      <c r="J4" s="189">
        <f>G4-H4</f>
        <v>0</v>
      </c>
      <c r="K4" s="193">
        <f>IF(OR(G4=0,J4=0),0,J4/G4)</f>
        <v>0</v>
      </c>
      <c r="M4" s="198"/>
      <c r="N4" s="43"/>
      <c r="O4" s="43"/>
      <c r="P4" s="43"/>
      <c r="Q4" s="43"/>
      <c r="R4" s="43"/>
      <c r="S4" s="43"/>
      <c r="T4" s="43"/>
      <c r="U4" s="43"/>
      <c r="V4" s="85"/>
    </row>
    <row r="5" spans="1:23" ht="22.5" customHeight="1">
      <c r="D5" s="166" t="s">
        <v>189</v>
      </c>
      <c r="E5" s="85"/>
      <c r="F5" s="173" t="s">
        <v>77</v>
      </c>
      <c r="G5" s="179">
        <f>$L$17</f>
        <v>0</v>
      </c>
      <c r="H5" s="183">
        <f>$T$17</f>
        <v>0</v>
      </c>
      <c r="I5" s="85"/>
      <c r="J5" s="190">
        <f>G5-H5</f>
        <v>0</v>
      </c>
      <c r="K5" s="193">
        <f>IF(OR(G5=0,J5=0),0,J5/G5)</f>
        <v>0</v>
      </c>
      <c r="M5" s="199"/>
      <c r="N5" s="199"/>
      <c r="O5" s="199"/>
      <c r="P5" s="199"/>
      <c r="Q5" s="199"/>
      <c r="R5" s="199"/>
      <c r="S5" s="199"/>
      <c r="T5" s="199"/>
      <c r="U5" s="199"/>
    </row>
    <row r="6" spans="1:23" ht="22.5" customHeight="1">
      <c r="D6" s="167"/>
      <c r="E6" s="171"/>
      <c r="F6" s="174"/>
      <c r="G6" s="180"/>
      <c r="H6" s="184"/>
      <c r="I6" s="171"/>
      <c r="J6" s="180"/>
      <c r="K6" s="194"/>
      <c r="M6" s="197" t="s">
        <v>220</v>
      </c>
      <c r="N6" s="43"/>
      <c r="O6" s="43"/>
      <c r="P6" s="43"/>
      <c r="Q6" s="43"/>
      <c r="R6" s="43"/>
      <c r="S6" s="43"/>
      <c r="T6" s="43"/>
      <c r="U6" s="43"/>
      <c r="V6" s="85"/>
    </row>
    <row r="7" spans="1:23" ht="18.75" customHeight="1">
      <c r="D7" s="168" t="s">
        <v>222</v>
      </c>
      <c r="E7" s="85"/>
      <c r="F7" s="44" t="s">
        <v>174</v>
      </c>
      <c r="G7" s="181">
        <f>G4*係数!$C$30*0.0000258</f>
        <v>0</v>
      </c>
      <c r="H7" s="185">
        <f>H4*係数!$C$30*0.0000258</f>
        <v>0</v>
      </c>
      <c r="I7" s="85"/>
      <c r="J7" s="191">
        <f>G7-H7</f>
        <v>0</v>
      </c>
      <c r="K7" s="195">
        <f>IF(OR(G7=0,J7=0),0,J7/G7)</f>
        <v>0</v>
      </c>
      <c r="M7" s="200" t="str">
        <f>IF(OR(E17=0,O17=0),"",IF(E17=O17,"なし",IF(E17&gt;O17,"減少","増加")))</f>
        <v/>
      </c>
      <c r="N7" s="202" t="str">
        <f>IF(OR(M7="",M7="なし"),"ー",IF(M7="減少","減少する理由を特記事項欄に記載してください。","やむを得ず増加する場合は特記事項欄に理由を記載してください。(要根拠資料提出)"))</f>
        <v>ー</v>
      </c>
      <c r="O7" s="43"/>
      <c r="P7" s="43"/>
      <c r="Q7" s="43"/>
      <c r="R7" s="43"/>
      <c r="S7" s="43"/>
      <c r="T7" s="43"/>
      <c r="U7" s="43"/>
      <c r="V7" s="85"/>
    </row>
    <row r="8" spans="1:23" ht="18.75" customHeight="1">
      <c r="E8" s="170"/>
      <c r="M8" s="199"/>
      <c r="N8" s="199"/>
      <c r="O8" s="199"/>
      <c r="P8" s="199"/>
      <c r="Q8" s="199"/>
      <c r="R8" s="199"/>
      <c r="S8" s="199"/>
      <c r="T8" s="199"/>
      <c r="U8" s="199"/>
    </row>
    <row r="9" spans="1:23" ht="18.75" customHeight="1">
      <c r="C9" s="163"/>
      <c r="E9" s="170"/>
    </row>
    <row r="10" spans="1:23" ht="18.75" customHeight="1">
      <c r="C10" s="163"/>
      <c r="E10" s="170"/>
    </row>
    <row r="11" spans="1:23" ht="18.75" customHeight="1">
      <c r="C11" s="163"/>
      <c r="E11" s="170"/>
    </row>
    <row r="12" spans="1:23" ht="18.75" customHeight="1">
      <c r="A12" s="162" t="s">
        <v>183</v>
      </c>
      <c r="E12" s="170"/>
      <c r="M12" s="163"/>
    </row>
    <row r="13" spans="1:23" ht="18.75" customHeight="1">
      <c r="B13" s="11" t="s">
        <v>16</v>
      </c>
      <c r="C13" s="26" t="s">
        <v>4</v>
      </c>
      <c r="D13" s="43"/>
      <c r="E13" s="43"/>
      <c r="F13" s="43"/>
      <c r="G13" s="43"/>
      <c r="H13" s="43"/>
      <c r="I13" s="43"/>
      <c r="J13" s="43"/>
      <c r="K13" s="43"/>
      <c r="L13" s="85"/>
      <c r="M13" s="26" t="s">
        <v>23</v>
      </c>
      <c r="N13" s="43"/>
      <c r="O13" s="43"/>
      <c r="P13" s="43"/>
      <c r="Q13" s="43"/>
      <c r="R13" s="43"/>
      <c r="S13" s="43"/>
      <c r="T13" s="85"/>
      <c r="U13" s="26" t="s">
        <v>25</v>
      </c>
      <c r="V13" s="43"/>
      <c r="W13" s="135" t="s">
        <v>25</v>
      </c>
    </row>
    <row r="14" spans="1:23" ht="39.75" customHeight="1">
      <c r="B14" s="12"/>
      <c r="C14" s="36" t="s">
        <v>30</v>
      </c>
      <c r="D14" s="36" t="s">
        <v>34</v>
      </c>
      <c r="E14" s="52" t="s">
        <v>22</v>
      </c>
      <c r="F14" s="36" t="s">
        <v>36</v>
      </c>
      <c r="G14" s="36" t="s">
        <v>37</v>
      </c>
      <c r="H14" s="36" t="s">
        <v>40</v>
      </c>
      <c r="I14" s="36" t="s">
        <v>42</v>
      </c>
      <c r="J14" s="36" t="s">
        <v>45</v>
      </c>
      <c r="K14" s="36" t="s">
        <v>47</v>
      </c>
      <c r="L14" s="36" t="s">
        <v>52</v>
      </c>
      <c r="M14" s="36" t="s">
        <v>30</v>
      </c>
      <c r="N14" s="36" t="s">
        <v>56</v>
      </c>
      <c r="O14" s="36" t="s">
        <v>57</v>
      </c>
      <c r="P14" s="36" t="s">
        <v>40</v>
      </c>
      <c r="Q14" s="36" t="s">
        <v>49</v>
      </c>
      <c r="R14" s="36" t="s">
        <v>61</v>
      </c>
      <c r="S14" s="36" t="s">
        <v>62</v>
      </c>
      <c r="T14" s="36" t="s">
        <v>63</v>
      </c>
      <c r="U14" s="36" t="s">
        <v>27</v>
      </c>
      <c r="V14" s="205" t="s">
        <v>31</v>
      </c>
      <c r="W14" s="208" t="s">
        <v>251</v>
      </c>
    </row>
    <row r="15" spans="1:23" ht="21" customHeight="1">
      <c r="B15" s="13" t="s">
        <v>51</v>
      </c>
      <c r="C15" s="13"/>
      <c r="D15" s="44" t="s">
        <v>66</v>
      </c>
      <c r="E15" s="53" t="s">
        <v>9</v>
      </c>
      <c r="F15" s="44" t="s">
        <v>5</v>
      </c>
      <c r="G15" s="44" t="s">
        <v>69</v>
      </c>
      <c r="H15" s="44"/>
      <c r="I15" s="44" t="s">
        <v>58</v>
      </c>
      <c r="J15" s="74" t="s">
        <v>70</v>
      </c>
      <c r="K15" s="44" t="s">
        <v>76</v>
      </c>
      <c r="L15" s="86" t="s">
        <v>77</v>
      </c>
      <c r="M15" s="86"/>
      <c r="N15" s="44" t="s">
        <v>66</v>
      </c>
      <c r="O15" s="44" t="s">
        <v>9</v>
      </c>
      <c r="P15" s="44"/>
      <c r="Q15" s="44" t="s">
        <v>58</v>
      </c>
      <c r="R15" s="44" t="s">
        <v>70</v>
      </c>
      <c r="S15" s="44" t="s">
        <v>76</v>
      </c>
      <c r="T15" s="86" t="s">
        <v>77</v>
      </c>
      <c r="U15" s="44" t="s">
        <v>76</v>
      </c>
      <c r="V15" s="206" t="s">
        <v>77</v>
      </c>
      <c r="W15" s="135" t="s">
        <v>58</v>
      </c>
    </row>
    <row r="16" spans="1:23" ht="21" customHeight="1">
      <c r="B16" s="14" t="s">
        <v>55</v>
      </c>
      <c r="C16" s="14" t="s">
        <v>38</v>
      </c>
      <c r="D16" s="45">
        <v>64</v>
      </c>
      <c r="E16" s="54">
        <v>60</v>
      </c>
      <c r="F16" s="34">
        <v>8</v>
      </c>
      <c r="G16" s="34">
        <v>250</v>
      </c>
      <c r="H16" s="67"/>
      <c r="I16" s="34"/>
      <c r="J16" s="75">
        <f>IF(H16="",F16*G16,F16*G16*I16/100)</f>
        <v>2000</v>
      </c>
      <c r="K16" s="75">
        <f>D16*E16*J16/1000</f>
        <v>7680</v>
      </c>
      <c r="L16" s="87">
        <f>K16*係数!$H$30</f>
        <v>3.5020800000000003</v>
      </c>
      <c r="M16" s="95" t="s">
        <v>10</v>
      </c>
      <c r="N16" s="45">
        <v>26.3</v>
      </c>
      <c r="O16" s="34">
        <v>60</v>
      </c>
      <c r="P16" s="67" t="s">
        <v>78</v>
      </c>
      <c r="Q16" s="34">
        <v>20</v>
      </c>
      <c r="R16" s="75">
        <f>IF(P16="",J16,J16*Q16/100)</f>
        <v>400</v>
      </c>
      <c r="S16" s="75">
        <f>N16*O16*R16/1000</f>
        <v>631.20000000000005</v>
      </c>
      <c r="T16" s="87">
        <f>S16*係数!$H$30</f>
        <v>0.28782720000000006</v>
      </c>
      <c r="U16" s="75">
        <f>K16-S16</f>
        <v>7048.8</v>
      </c>
      <c r="V16" s="134">
        <f>L16-T16</f>
        <v>3.2142528000000001</v>
      </c>
      <c r="W16" s="137">
        <f t="shared" ref="W16:W79" si="0">ROUNDDOWN(U16/K16*100,1)</f>
        <v>91.7</v>
      </c>
    </row>
    <row r="17" spans="2:23" ht="18.75" customHeight="1">
      <c r="B17" s="44" t="s">
        <v>197</v>
      </c>
      <c r="C17" s="100"/>
      <c r="D17" s="110"/>
      <c r="E17" s="75">
        <f>SUM(E18:E117)</f>
        <v>0</v>
      </c>
      <c r="F17" s="175"/>
      <c r="G17" s="175"/>
      <c r="H17" s="100"/>
      <c r="I17" s="175"/>
      <c r="J17" s="75"/>
      <c r="K17" s="75">
        <f>SUM(K18:K117)</f>
        <v>0</v>
      </c>
      <c r="L17" s="154">
        <f>SUM(L18:L117)</f>
        <v>0</v>
      </c>
      <c r="M17" s="201"/>
      <c r="N17" s="100"/>
      <c r="O17" s="175">
        <f>SUM(O18:O117)</f>
        <v>0</v>
      </c>
      <c r="P17" s="100"/>
      <c r="Q17" s="175"/>
      <c r="R17" s="203"/>
      <c r="S17" s="75">
        <f>SUM(S18:S117)</f>
        <v>0</v>
      </c>
      <c r="T17" s="154">
        <f>SUM(T18:T117)</f>
        <v>0</v>
      </c>
      <c r="U17" s="75">
        <f>SUM(U18:U117)</f>
        <v>0</v>
      </c>
      <c r="V17" s="207">
        <f>SUM(V18:V117)</f>
        <v>0</v>
      </c>
      <c r="W17" s="137" t="e">
        <f t="shared" si="0"/>
        <v>#DIV/0!</v>
      </c>
    </row>
    <row r="18" spans="2:23" ht="18.75" customHeight="1">
      <c r="B18" s="13" t="s">
        <v>225</v>
      </c>
      <c r="C18" s="164"/>
      <c r="D18" s="169"/>
      <c r="E18" s="172"/>
      <c r="F18" s="176"/>
      <c r="G18" s="176"/>
      <c r="H18" s="186"/>
      <c r="I18" s="187"/>
      <c r="J18" s="75">
        <f t="shared" ref="J18:J81" si="1">IF(H18="",F18*G18,F18*G18*I18/100)</f>
        <v>0</v>
      </c>
      <c r="K18" s="75">
        <f t="shared" ref="K18:K81" si="2">D18*E18*J18/1000</f>
        <v>0</v>
      </c>
      <c r="L18" s="154">
        <f>K18*係数!$H$30</f>
        <v>0</v>
      </c>
      <c r="M18" s="164"/>
      <c r="N18" s="187"/>
      <c r="O18" s="187"/>
      <c r="P18" s="186"/>
      <c r="Q18" s="187"/>
      <c r="R18" s="75">
        <f t="shared" ref="R18:R81" si="3">IF(P18="",J18,J18*Q18/100)</f>
        <v>0</v>
      </c>
      <c r="S18" s="204">
        <f t="shared" ref="S18:S81" si="4">N18*O18*R18/1000</f>
        <v>0</v>
      </c>
      <c r="T18" s="154">
        <f>S18*係数!$H$30</f>
        <v>0</v>
      </c>
      <c r="U18" s="204">
        <f t="shared" ref="U18:V81" si="5">K18-S18</f>
        <v>0</v>
      </c>
      <c r="V18" s="207">
        <f t="shared" si="5"/>
        <v>0</v>
      </c>
      <c r="W18" s="137" t="e">
        <f t="shared" si="0"/>
        <v>#DIV/0!</v>
      </c>
    </row>
    <row r="19" spans="2:23" ht="18.75" customHeight="1">
      <c r="B19" s="13" t="s">
        <v>97</v>
      </c>
      <c r="C19" s="164"/>
      <c r="D19" s="169"/>
      <c r="E19" s="172"/>
      <c r="F19" s="176"/>
      <c r="G19" s="176"/>
      <c r="H19" s="186"/>
      <c r="I19" s="187"/>
      <c r="J19" s="75">
        <f t="shared" si="1"/>
        <v>0</v>
      </c>
      <c r="K19" s="75">
        <f t="shared" si="2"/>
        <v>0</v>
      </c>
      <c r="L19" s="154">
        <f>K19*係数!$H$30</f>
        <v>0</v>
      </c>
      <c r="M19" s="164"/>
      <c r="N19" s="187"/>
      <c r="O19" s="187"/>
      <c r="P19" s="186"/>
      <c r="Q19" s="187"/>
      <c r="R19" s="75">
        <f t="shared" si="3"/>
        <v>0</v>
      </c>
      <c r="S19" s="204">
        <f t="shared" si="4"/>
        <v>0</v>
      </c>
      <c r="T19" s="154">
        <f>S19*係数!$H$30</f>
        <v>0</v>
      </c>
      <c r="U19" s="204">
        <f t="shared" si="5"/>
        <v>0</v>
      </c>
      <c r="V19" s="207">
        <f t="shared" si="5"/>
        <v>0</v>
      </c>
      <c r="W19" s="137" t="e">
        <f t="shared" si="0"/>
        <v>#DIV/0!</v>
      </c>
    </row>
    <row r="20" spans="2:23" ht="18.75" customHeight="1">
      <c r="B20" s="13" t="s">
        <v>74</v>
      </c>
      <c r="C20" s="164"/>
      <c r="D20" s="169"/>
      <c r="E20" s="172"/>
      <c r="F20" s="176"/>
      <c r="G20" s="176"/>
      <c r="H20" s="186"/>
      <c r="I20" s="187"/>
      <c r="J20" s="75">
        <f t="shared" si="1"/>
        <v>0</v>
      </c>
      <c r="K20" s="75">
        <f t="shared" si="2"/>
        <v>0</v>
      </c>
      <c r="L20" s="154">
        <f>K20*係数!$H$30</f>
        <v>0</v>
      </c>
      <c r="M20" s="164"/>
      <c r="N20" s="187"/>
      <c r="O20" s="187"/>
      <c r="P20" s="186"/>
      <c r="Q20" s="187"/>
      <c r="R20" s="75">
        <f t="shared" si="3"/>
        <v>0</v>
      </c>
      <c r="S20" s="204">
        <f t="shared" si="4"/>
        <v>0</v>
      </c>
      <c r="T20" s="154">
        <f>S20*係数!$H$30</f>
        <v>0</v>
      </c>
      <c r="U20" s="204">
        <f t="shared" si="5"/>
        <v>0</v>
      </c>
      <c r="V20" s="207">
        <f t="shared" si="5"/>
        <v>0</v>
      </c>
      <c r="W20" s="137" t="e">
        <f t="shared" si="0"/>
        <v>#DIV/0!</v>
      </c>
    </row>
    <row r="21" spans="2:23" ht="18.75" customHeight="1">
      <c r="B21" s="13" t="s">
        <v>169</v>
      </c>
      <c r="C21" s="164"/>
      <c r="D21" s="169"/>
      <c r="E21" s="172"/>
      <c r="F21" s="176"/>
      <c r="G21" s="176"/>
      <c r="H21" s="186"/>
      <c r="I21" s="187"/>
      <c r="J21" s="75">
        <f t="shared" si="1"/>
        <v>0</v>
      </c>
      <c r="K21" s="75">
        <f t="shared" si="2"/>
        <v>0</v>
      </c>
      <c r="L21" s="154">
        <f>K21*係数!$H$30</f>
        <v>0</v>
      </c>
      <c r="M21" s="164"/>
      <c r="N21" s="187"/>
      <c r="O21" s="187"/>
      <c r="P21" s="186"/>
      <c r="Q21" s="187"/>
      <c r="R21" s="75">
        <f t="shared" si="3"/>
        <v>0</v>
      </c>
      <c r="S21" s="204">
        <f t="shared" si="4"/>
        <v>0</v>
      </c>
      <c r="T21" s="154">
        <f>S21*係数!$H$30</f>
        <v>0</v>
      </c>
      <c r="U21" s="204">
        <f t="shared" si="5"/>
        <v>0</v>
      </c>
      <c r="V21" s="207">
        <f t="shared" si="5"/>
        <v>0</v>
      </c>
      <c r="W21" s="137" t="e">
        <f t="shared" si="0"/>
        <v>#DIV/0!</v>
      </c>
    </row>
    <row r="22" spans="2:23" ht="18.75" customHeight="1">
      <c r="B22" s="13" t="s">
        <v>180</v>
      </c>
      <c r="C22" s="164"/>
      <c r="D22" s="169"/>
      <c r="E22" s="172"/>
      <c r="F22" s="176"/>
      <c r="G22" s="176"/>
      <c r="H22" s="186"/>
      <c r="I22" s="187"/>
      <c r="J22" s="75">
        <f t="shared" si="1"/>
        <v>0</v>
      </c>
      <c r="K22" s="75">
        <f t="shared" si="2"/>
        <v>0</v>
      </c>
      <c r="L22" s="154">
        <f>K22*係数!$H$30</f>
        <v>0</v>
      </c>
      <c r="M22" s="164"/>
      <c r="N22" s="187"/>
      <c r="O22" s="187"/>
      <c r="P22" s="186"/>
      <c r="Q22" s="187"/>
      <c r="R22" s="75">
        <f t="shared" si="3"/>
        <v>0</v>
      </c>
      <c r="S22" s="204">
        <f t="shared" si="4"/>
        <v>0</v>
      </c>
      <c r="T22" s="154">
        <f>S22*係数!$H$30</f>
        <v>0</v>
      </c>
      <c r="U22" s="204">
        <f t="shared" si="5"/>
        <v>0</v>
      </c>
      <c r="V22" s="207">
        <f t="shared" si="5"/>
        <v>0</v>
      </c>
      <c r="W22" s="137" t="e">
        <f t="shared" si="0"/>
        <v>#DIV/0!</v>
      </c>
    </row>
    <row r="23" spans="2:23" ht="18.75" customHeight="1">
      <c r="B23" s="13" t="s">
        <v>184</v>
      </c>
      <c r="C23" s="164"/>
      <c r="D23" s="169"/>
      <c r="E23" s="172"/>
      <c r="F23" s="176"/>
      <c r="G23" s="176"/>
      <c r="H23" s="186"/>
      <c r="I23" s="187"/>
      <c r="J23" s="75">
        <f t="shared" si="1"/>
        <v>0</v>
      </c>
      <c r="K23" s="75">
        <f t="shared" si="2"/>
        <v>0</v>
      </c>
      <c r="L23" s="154">
        <f>K23*係数!$H$30</f>
        <v>0</v>
      </c>
      <c r="M23" s="164"/>
      <c r="N23" s="187"/>
      <c r="O23" s="187"/>
      <c r="P23" s="186"/>
      <c r="Q23" s="187"/>
      <c r="R23" s="75">
        <f t="shared" si="3"/>
        <v>0</v>
      </c>
      <c r="S23" s="204">
        <f t="shared" si="4"/>
        <v>0</v>
      </c>
      <c r="T23" s="154">
        <f>S23*係数!$H$30</f>
        <v>0</v>
      </c>
      <c r="U23" s="204">
        <f t="shared" si="5"/>
        <v>0</v>
      </c>
      <c r="V23" s="207">
        <f t="shared" si="5"/>
        <v>0</v>
      </c>
      <c r="W23" s="137" t="e">
        <f t="shared" si="0"/>
        <v>#DIV/0!</v>
      </c>
    </row>
    <row r="24" spans="2:23" ht="18.75" customHeight="1">
      <c r="B24" s="13" t="s">
        <v>227</v>
      </c>
      <c r="C24" s="164"/>
      <c r="D24" s="169"/>
      <c r="E24" s="172"/>
      <c r="F24" s="176"/>
      <c r="G24" s="176"/>
      <c r="H24" s="186"/>
      <c r="I24" s="187"/>
      <c r="J24" s="75">
        <f t="shared" si="1"/>
        <v>0</v>
      </c>
      <c r="K24" s="75">
        <f t="shared" si="2"/>
        <v>0</v>
      </c>
      <c r="L24" s="154">
        <f>K24*係数!$H$30</f>
        <v>0</v>
      </c>
      <c r="M24" s="164"/>
      <c r="N24" s="187"/>
      <c r="O24" s="187"/>
      <c r="P24" s="186"/>
      <c r="Q24" s="187"/>
      <c r="R24" s="75">
        <f t="shared" si="3"/>
        <v>0</v>
      </c>
      <c r="S24" s="204">
        <f t="shared" si="4"/>
        <v>0</v>
      </c>
      <c r="T24" s="154">
        <f>S24*係数!$H$30</f>
        <v>0</v>
      </c>
      <c r="U24" s="204">
        <f t="shared" si="5"/>
        <v>0</v>
      </c>
      <c r="V24" s="207">
        <f t="shared" si="5"/>
        <v>0</v>
      </c>
      <c r="W24" s="137" t="e">
        <f t="shared" si="0"/>
        <v>#DIV/0!</v>
      </c>
    </row>
    <row r="25" spans="2:23" ht="18.75" customHeight="1">
      <c r="B25" s="13" t="s">
        <v>24</v>
      </c>
      <c r="C25" s="164"/>
      <c r="D25" s="169"/>
      <c r="E25" s="172"/>
      <c r="F25" s="176"/>
      <c r="G25" s="176"/>
      <c r="H25" s="186"/>
      <c r="I25" s="187"/>
      <c r="J25" s="75">
        <f t="shared" si="1"/>
        <v>0</v>
      </c>
      <c r="K25" s="75">
        <f t="shared" si="2"/>
        <v>0</v>
      </c>
      <c r="L25" s="154">
        <f>K25*係数!$H$30</f>
        <v>0</v>
      </c>
      <c r="M25" s="164"/>
      <c r="N25" s="187"/>
      <c r="O25" s="187"/>
      <c r="P25" s="186"/>
      <c r="Q25" s="187"/>
      <c r="R25" s="75">
        <f t="shared" si="3"/>
        <v>0</v>
      </c>
      <c r="S25" s="204">
        <f t="shared" si="4"/>
        <v>0</v>
      </c>
      <c r="T25" s="154">
        <f>S25*係数!$H$30</f>
        <v>0</v>
      </c>
      <c r="U25" s="204">
        <f t="shared" si="5"/>
        <v>0</v>
      </c>
      <c r="V25" s="207">
        <f t="shared" si="5"/>
        <v>0</v>
      </c>
      <c r="W25" s="137" t="e">
        <f t="shared" si="0"/>
        <v>#DIV/0!</v>
      </c>
    </row>
    <row r="26" spans="2:23" ht="18.75" customHeight="1">
      <c r="B26" s="13" t="s">
        <v>228</v>
      </c>
      <c r="C26" s="164"/>
      <c r="D26" s="169"/>
      <c r="E26" s="172"/>
      <c r="F26" s="176"/>
      <c r="G26" s="176"/>
      <c r="H26" s="186"/>
      <c r="I26" s="187"/>
      <c r="J26" s="75">
        <f t="shared" si="1"/>
        <v>0</v>
      </c>
      <c r="K26" s="75">
        <f t="shared" si="2"/>
        <v>0</v>
      </c>
      <c r="L26" s="154">
        <f>K26*係数!$H$30</f>
        <v>0</v>
      </c>
      <c r="M26" s="164"/>
      <c r="N26" s="187"/>
      <c r="O26" s="187"/>
      <c r="P26" s="186"/>
      <c r="Q26" s="187"/>
      <c r="R26" s="75">
        <f t="shared" si="3"/>
        <v>0</v>
      </c>
      <c r="S26" s="204">
        <f t="shared" si="4"/>
        <v>0</v>
      </c>
      <c r="T26" s="154">
        <f>S26*係数!$H$30</f>
        <v>0</v>
      </c>
      <c r="U26" s="204">
        <f t="shared" si="5"/>
        <v>0</v>
      </c>
      <c r="V26" s="207">
        <f t="shared" si="5"/>
        <v>0</v>
      </c>
      <c r="W26" s="137" t="e">
        <f t="shared" si="0"/>
        <v>#DIV/0!</v>
      </c>
    </row>
    <row r="27" spans="2:23" ht="18.75" customHeight="1">
      <c r="B27" s="13" t="s">
        <v>178</v>
      </c>
      <c r="C27" s="164"/>
      <c r="D27" s="169"/>
      <c r="E27" s="172"/>
      <c r="F27" s="176"/>
      <c r="G27" s="176"/>
      <c r="H27" s="186"/>
      <c r="I27" s="187"/>
      <c r="J27" s="75">
        <f t="shared" si="1"/>
        <v>0</v>
      </c>
      <c r="K27" s="75">
        <f t="shared" si="2"/>
        <v>0</v>
      </c>
      <c r="L27" s="154">
        <f>K27*係数!$H$30</f>
        <v>0</v>
      </c>
      <c r="M27" s="164"/>
      <c r="N27" s="187"/>
      <c r="O27" s="187"/>
      <c r="P27" s="186"/>
      <c r="Q27" s="187"/>
      <c r="R27" s="75">
        <f t="shared" si="3"/>
        <v>0</v>
      </c>
      <c r="S27" s="204">
        <f t="shared" si="4"/>
        <v>0</v>
      </c>
      <c r="T27" s="154">
        <f>S27*係数!$H$30</f>
        <v>0</v>
      </c>
      <c r="U27" s="204">
        <f t="shared" si="5"/>
        <v>0</v>
      </c>
      <c r="V27" s="207">
        <f t="shared" si="5"/>
        <v>0</v>
      </c>
      <c r="W27" s="137" t="e">
        <f t="shared" si="0"/>
        <v>#DIV/0!</v>
      </c>
    </row>
    <row r="28" spans="2:23" ht="18.75" customHeight="1">
      <c r="B28" s="13" t="s">
        <v>33</v>
      </c>
      <c r="C28" s="164"/>
      <c r="D28" s="169"/>
      <c r="E28" s="172"/>
      <c r="F28" s="176"/>
      <c r="G28" s="176"/>
      <c r="H28" s="186"/>
      <c r="I28" s="187"/>
      <c r="J28" s="75">
        <f t="shared" si="1"/>
        <v>0</v>
      </c>
      <c r="K28" s="75">
        <f t="shared" si="2"/>
        <v>0</v>
      </c>
      <c r="L28" s="154">
        <f>K28*係数!$H$30</f>
        <v>0</v>
      </c>
      <c r="M28" s="164"/>
      <c r="N28" s="187"/>
      <c r="O28" s="187"/>
      <c r="P28" s="186"/>
      <c r="Q28" s="187"/>
      <c r="R28" s="75">
        <f t="shared" si="3"/>
        <v>0</v>
      </c>
      <c r="S28" s="204">
        <f t="shared" si="4"/>
        <v>0</v>
      </c>
      <c r="T28" s="154">
        <f>S28*係数!$H$30</f>
        <v>0</v>
      </c>
      <c r="U28" s="204">
        <f t="shared" si="5"/>
        <v>0</v>
      </c>
      <c r="V28" s="207">
        <f t="shared" si="5"/>
        <v>0</v>
      </c>
      <c r="W28" s="137" t="e">
        <f t="shared" si="0"/>
        <v>#DIV/0!</v>
      </c>
    </row>
    <row r="29" spans="2:23" ht="18.75" customHeight="1">
      <c r="B29" s="13" t="s">
        <v>229</v>
      </c>
      <c r="C29" s="164"/>
      <c r="D29" s="169"/>
      <c r="E29" s="172"/>
      <c r="F29" s="176"/>
      <c r="G29" s="176"/>
      <c r="H29" s="186"/>
      <c r="I29" s="187"/>
      <c r="J29" s="75">
        <f t="shared" si="1"/>
        <v>0</v>
      </c>
      <c r="K29" s="75">
        <f t="shared" si="2"/>
        <v>0</v>
      </c>
      <c r="L29" s="154">
        <f>K29*係数!$H$30</f>
        <v>0</v>
      </c>
      <c r="M29" s="164"/>
      <c r="N29" s="187"/>
      <c r="O29" s="187"/>
      <c r="P29" s="186"/>
      <c r="Q29" s="187"/>
      <c r="R29" s="75">
        <f t="shared" si="3"/>
        <v>0</v>
      </c>
      <c r="S29" s="204">
        <f t="shared" si="4"/>
        <v>0</v>
      </c>
      <c r="T29" s="154">
        <f>S29*係数!$H$30</f>
        <v>0</v>
      </c>
      <c r="U29" s="204">
        <f t="shared" si="5"/>
        <v>0</v>
      </c>
      <c r="V29" s="207">
        <f t="shared" si="5"/>
        <v>0</v>
      </c>
      <c r="W29" s="137" t="e">
        <f t="shared" si="0"/>
        <v>#DIV/0!</v>
      </c>
    </row>
    <row r="30" spans="2:23" ht="18.75" customHeight="1">
      <c r="B30" s="13" t="s">
        <v>215</v>
      </c>
      <c r="C30" s="164"/>
      <c r="D30" s="169"/>
      <c r="E30" s="172"/>
      <c r="F30" s="176"/>
      <c r="G30" s="176"/>
      <c r="H30" s="186"/>
      <c r="I30" s="187"/>
      <c r="J30" s="75">
        <f t="shared" si="1"/>
        <v>0</v>
      </c>
      <c r="K30" s="75">
        <f t="shared" si="2"/>
        <v>0</v>
      </c>
      <c r="L30" s="154">
        <f>K30*係数!$H$30</f>
        <v>0</v>
      </c>
      <c r="M30" s="164"/>
      <c r="N30" s="187"/>
      <c r="O30" s="187"/>
      <c r="P30" s="186"/>
      <c r="Q30" s="187"/>
      <c r="R30" s="75">
        <f t="shared" si="3"/>
        <v>0</v>
      </c>
      <c r="S30" s="204">
        <f t="shared" si="4"/>
        <v>0</v>
      </c>
      <c r="T30" s="154">
        <f>S30*係数!$H$30</f>
        <v>0</v>
      </c>
      <c r="U30" s="204">
        <f t="shared" si="5"/>
        <v>0</v>
      </c>
      <c r="V30" s="207">
        <f t="shared" si="5"/>
        <v>0</v>
      </c>
      <c r="W30" s="137" t="e">
        <f t="shared" si="0"/>
        <v>#DIV/0!</v>
      </c>
    </row>
    <row r="31" spans="2:23" ht="18.75" customHeight="1">
      <c r="B31" s="13" t="s">
        <v>72</v>
      </c>
      <c r="C31" s="164"/>
      <c r="D31" s="169"/>
      <c r="E31" s="172"/>
      <c r="F31" s="176"/>
      <c r="G31" s="176"/>
      <c r="H31" s="186"/>
      <c r="I31" s="187"/>
      <c r="J31" s="75">
        <f t="shared" si="1"/>
        <v>0</v>
      </c>
      <c r="K31" s="75">
        <f t="shared" si="2"/>
        <v>0</v>
      </c>
      <c r="L31" s="154">
        <f>K31*係数!$H$30</f>
        <v>0</v>
      </c>
      <c r="M31" s="164"/>
      <c r="N31" s="187"/>
      <c r="O31" s="187"/>
      <c r="P31" s="186"/>
      <c r="Q31" s="187"/>
      <c r="R31" s="75">
        <f t="shared" si="3"/>
        <v>0</v>
      </c>
      <c r="S31" s="204">
        <f t="shared" si="4"/>
        <v>0</v>
      </c>
      <c r="T31" s="154">
        <f>S31*係数!$H$30</f>
        <v>0</v>
      </c>
      <c r="U31" s="204">
        <f t="shared" si="5"/>
        <v>0</v>
      </c>
      <c r="V31" s="207">
        <f t="shared" si="5"/>
        <v>0</v>
      </c>
      <c r="W31" s="137" t="e">
        <f t="shared" si="0"/>
        <v>#DIV/0!</v>
      </c>
    </row>
    <row r="32" spans="2:23" ht="18.75" customHeight="1">
      <c r="B32" s="13" t="s">
        <v>230</v>
      </c>
      <c r="C32" s="164"/>
      <c r="D32" s="169"/>
      <c r="E32" s="172"/>
      <c r="F32" s="176"/>
      <c r="G32" s="176"/>
      <c r="H32" s="186"/>
      <c r="I32" s="187"/>
      <c r="J32" s="75">
        <f t="shared" si="1"/>
        <v>0</v>
      </c>
      <c r="K32" s="75">
        <f t="shared" si="2"/>
        <v>0</v>
      </c>
      <c r="L32" s="154">
        <f>K32*係数!$H$30</f>
        <v>0</v>
      </c>
      <c r="M32" s="164"/>
      <c r="N32" s="187"/>
      <c r="O32" s="187"/>
      <c r="P32" s="186"/>
      <c r="Q32" s="187"/>
      <c r="R32" s="75">
        <f t="shared" si="3"/>
        <v>0</v>
      </c>
      <c r="S32" s="204">
        <f t="shared" si="4"/>
        <v>0</v>
      </c>
      <c r="T32" s="154">
        <f>S32*係数!$H$30</f>
        <v>0</v>
      </c>
      <c r="U32" s="204">
        <f t="shared" si="5"/>
        <v>0</v>
      </c>
      <c r="V32" s="207">
        <f t="shared" si="5"/>
        <v>0</v>
      </c>
      <c r="W32" s="137" t="e">
        <f t="shared" si="0"/>
        <v>#DIV/0!</v>
      </c>
    </row>
    <row r="33" spans="2:23" ht="18.75" customHeight="1">
      <c r="B33" s="13" t="s">
        <v>231</v>
      </c>
      <c r="C33" s="164"/>
      <c r="D33" s="169"/>
      <c r="E33" s="172"/>
      <c r="F33" s="176"/>
      <c r="G33" s="176"/>
      <c r="H33" s="186"/>
      <c r="I33" s="187"/>
      <c r="J33" s="75">
        <f t="shared" si="1"/>
        <v>0</v>
      </c>
      <c r="K33" s="75">
        <f t="shared" si="2"/>
        <v>0</v>
      </c>
      <c r="L33" s="154">
        <f>K33*係数!$H$30</f>
        <v>0</v>
      </c>
      <c r="M33" s="164"/>
      <c r="N33" s="187"/>
      <c r="O33" s="187"/>
      <c r="P33" s="186"/>
      <c r="Q33" s="187"/>
      <c r="R33" s="75">
        <f t="shared" si="3"/>
        <v>0</v>
      </c>
      <c r="S33" s="204">
        <f t="shared" si="4"/>
        <v>0</v>
      </c>
      <c r="T33" s="154">
        <f>S33*係数!$H$30</f>
        <v>0</v>
      </c>
      <c r="U33" s="204">
        <f t="shared" si="5"/>
        <v>0</v>
      </c>
      <c r="V33" s="207">
        <f t="shared" si="5"/>
        <v>0</v>
      </c>
      <c r="W33" s="137" t="e">
        <f t="shared" si="0"/>
        <v>#DIV/0!</v>
      </c>
    </row>
    <row r="34" spans="2:23" ht="18.75" customHeight="1">
      <c r="B34" s="13" t="s">
        <v>232</v>
      </c>
      <c r="C34" s="164"/>
      <c r="D34" s="169"/>
      <c r="E34" s="172"/>
      <c r="F34" s="176"/>
      <c r="G34" s="176"/>
      <c r="H34" s="186"/>
      <c r="I34" s="187"/>
      <c r="J34" s="75">
        <f t="shared" si="1"/>
        <v>0</v>
      </c>
      <c r="K34" s="75">
        <f t="shared" si="2"/>
        <v>0</v>
      </c>
      <c r="L34" s="154">
        <f>K34*係数!$H$30</f>
        <v>0</v>
      </c>
      <c r="M34" s="164"/>
      <c r="N34" s="187"/>
      <c r="O34" s="187"/>
      <c r="P34" s="186"/>
      <c r="Q34" s="187"/>
      <c r="R34" s="75">
        <f t="shared" si="3"/>
        <v>0</v>
      </c>
      <c r="S34" s="204">
        <f t="shared" si="4"/>
        <v>0</v>
      </c>
      <c r="T34" s="154">
        <f>S34*係数!$H$30</f>
        <v>0</v>
      </c>
      <c r="U34" s="204">
        <f t="shared" si="5"/>
        <v>0</v>
      </c>
      <c r="V34" s="207">
        <f t="shared" si="5"/>
        <v>0</v>
      </c>
      <c r="W34" s="137" t="e">
        <f t="shared" si="0"/>
        <v>#DIV/0!</v>
      </c>
    </row>
    <row r="35" spans="2:23" ht="18.75" customHeight="1">
      <c r="B35" s="13" t="s">
        <v>234</v>
      </c>
      <c r="C35" s="164"/>
      <c r="D35" s="169"/>
      <c r="E35" s="172"/>
      <c r="F35" s="176"/>
      <c r="G35" s="176"/>
      <c r="H35" s="186"/>
      <c r="I35" s="187"/>
      <c r="J35" s="75">
        <f t="shared" si="1"/>
        <v>0</v>
      </c>
      <c r="K35" s="75">
        <f t="shared" si="2"/>
        <v>0</v>
      </c>
      <c r="L35" s="154">
        <f>K35*係数!$H$30</f>
        <v>0</v>
      </c>
      <c r="M35" s="164"/>
      <c r="N35" s="187"/>
      <c r="O35" s="187"/>
      <c r="P35" s="186"/>
      <c r="Q35" s="187"/>
      <c r="R35" s="75">
        <f t="shared" si="3"/>
        <v>0</v>
      </c>
      <c r="S35" s="204">
        <f t="shared" si="4"/>
        <v>0</v>
      </c>
      <c r="T35" s="154">
        <f>S35*係数!$H$30</f>
        <v>0</v>
      </c>
      <c r="U35" s="204">
        <f t="shared" si="5"/>
        <v>0</v>
      </c>
      <c r="V35" s="207">
        <f t="shared" si="5"/>
        <v>0</v>
      </c>
      <c r="W35" s="137" t="e">
        <f t="shared" si="0"/>
        <v>#DIV/0!</v>
      </c>
    </row>
    <row r="36" spans="2:23" ht="18.75" customHeight="1">
      <c r="B36" s="13" t="s">
        <v>235</v>
      </c>
      <c r="C36" s="164"/>
      <c r="D36" s="169"/>
      <c r="E36" s="172"/>
      <c r="F36" s="176"/>
      <c r="G36" s="176"/>
      <c r="H36" s="186"/>
      <c r="I36" s="187"/>
      <c r="J36" s="75">
        <f t="shared" si="1"/>
        <v>0</v>
      </c>
      <c r="K36" s="75">
        <f t="shared" si="2"/>
        <v>0</v>
      </c>
      <c r="L36" s="154">
        <f>K36*係数!$H$30</f>
        <v>0</v>
      </c>
      <c r="M36" s="164"/>
      <c r="N36" s="187"/>
      <c r="O36" s="187"/>
      <c r="P36" s="186"/>
      <c r="Q36" s="187"/>
      <c r="R36" s="75">
        <f t="shared" si="3"/>
        <v>0</v>
      </c>
      <c r="S36" s="204">
        <f t="shared" si="4"/>
        <v>0</v>
      </c>
      <c r="T36" s="154">
        <f>S36*係数!$H$30</f>
        <v>0</v>
      </c>
      <c r="U36" s="204">
        <f t="shared" si="5"/>
        <v>0</v>
      </c>
      <c r="V36" s="207">
        <f t="shared" si="5"/>
        <v>0</v>
      </c>
      <c r="W36" s="137" t="e">
        <f t="shared" si="0"/>
        <v>#DIV/0!</v>
      </c>
    </row>
    <row r="37" spans="2:23" ht="18.75" customHeight="1">
      <c r="B37" s="13" t="s">
        <v>238</v>
      </c>
      <c r="C37" s="164"/>
      <c r="D37" s="169"/>
      <c r="E37" s="172"/>
      <c r="F37" s="176"/>
      <c r="G37" s="176"/>
      <c r="H37" s="186"/>
      <c r="I37" s="187"/>
      <c r="J37" s="75">
        <f t="shared" si="1"/>
        <v>0</v>
      </c>
      <c r="K37" s="75">
        <f t="shared" si="2"/>
        <v>0</v>
      </c>
      <c r="L37" s="154">
        <f>K37*係数!$H$30</f>
        <v>0</v>
      </c>
      <c r="M37" s="164"/>
      <c r="N37" s="187"/>
      <c r="O37" s="187"/>
      <c r="P37" s="186"/>
      <c r="Q37" s="187"/>
      <c r="R37" s="75">
        <f t="shared" si="3"/>
        <v>0</v>
      </c>
      <c r="S37" s="204">
        <f t="shared" si="4"/>
        <v>0</v>
      </c>
      <c r="T37" s="154">
        <f>S37*係数!$H$30</f>
        <v>0</v>
      </c>
      <c r="U37" s="204">
        <f t="shared" si="5"/>
        <v>0</v>
      </c>
      <c r="V37" s="207">
        <f t="shared" si="5"/>
        <v>0</v>
      </c>
      <c r="W37" s="137" t="e">
        <f t="shared" si="0"/>
        <v>#DIV/0!</v>
      </c>
    </row>
    <row r="38" spans="2:23" ht="18.75" customHeight="1">
      <c r="B38" s="13" t="s">
        <v>239</v>
      </c>
      <c r="C38" s="164"/>
      <c r="D38" s="169"/>
      <c r="E38" s="172"/>
      <c r="F38" s="176"/>
      <c r="G38" s="176"/>
      <c r="H38" s="186"/>
      <c r="I38" s="187"/>
      <c r="J38" s="75">
        <f t="shared" si="1"/>
        <v>0</v>
      </c>
      <c r="K38" s="75">
        <f t="shared" si="2"/>
        <v>0</v>
      </c>
      <c r="L38" s="154">
        <f>K38*係数!$H$30</f>
        <v>0</v>
      </c>
      <c r="M38" s="164"/>
      <c r="N38" s="187"/>
      <c r="O38" s="187"/>
      <c r="P38" s="186"/>
      <c r="Q38" s="187"/>
      <c r="R38" s="75">
        <f t="shared" si="3"/>
        <v>0</v>
      </c>
      <c r="S38" s="204">
        <f t="shared" si="4"/>
        <v>0</v>
      </c>
      <c r="T38" s="154">
        <f>S38*係数!$H$30</f>
        <v>0</v>
      </c>
      <c r="U38" s="204">
        <f t="shared" si="5"/>
        <v>0</v>
      </c>
      <c r="V38" s="207">
        <f t="shared" si="5"/>
        <v>0</v>
      </c>
      <c r="W38" s="137" t="e">
        <f t="shared" si="0"/>
        <v>#DIV/0!</v>
      </c>
    </row>
    <row r="39" spans="2:23" ht="18.75" customHeight="1">
      <c r="B39" s="13" t="s">
        <v>50</v>
      </c>
      <c r="C39" s="164"/>
      <c r="D39" s="169"/>
      <c r="E39" s="172"/>
      <c r="F39" s="176"/>
      <c r="G39" s="176"/>
      <c r="H39" s="186"/>
      <c r="I39" s="187"/>
      <c r="J39" s="75">
        <f t="shared" si="1"/>
        <v>0</v>
      </c>
      <c r="K39" s="75">
        <f t="shared" si="2"/>
        <v>0</v>
      </c>
      <c r="L39" s="154">
        <f>K39*係数!$H$30</f>
        <v>0</v>
      </c>
      <c r="M39" s="164"/>
      <c r="N39" s="187"/>
      <c r="O39" s="187"/>
      <c r="P39" s="186"/>
      <c r="Q39" s="187"/>
      <c r="R39" s="75">
        <f t="shared" si="3"/>
        <v>0</v>
      </c>
      <c r="S39" s="204">
        <f t="shared" si="4"/>
        <v>0</v>
      </c>
      <c r="T39" s="154">
        <f>S39*係数!$H$30</f>
        <v>0</v>
      </c>
      <c r="U39" s="204">
        <f t="shared" si="5"/>
        <v>0</v>
      </c>
      <c r="V39" s="207">
        <f t="shared" si="5"/>
        <v>0</v>
      </c>
      <c r="W39" s="137" t="e">
        <f t="shared" si="0"/>
        <v>#DIV/0!</v>
      </c>
    </row>
    <row r="40" spans="2:23" ht="18.75" customHeight="1">
      <c r="B40" s="13" t="s">
        <v>26</v>
      </c>
      <c r="C40" s="164"/>
      <c r="D40" s="169"/>
      <c r="E40" s="172"/>
      <c r="F40" s="176"/>
      <c r="G40" s="176"/>
      <c r="H40" s="186"/>
      <c r="I40" s="187"/>
      <c r="J40" s="75">
        <f t="shared" si="1"/>
        <v>0</v>
      </c>
      <c r="K40" s="75">
        <f t="shared" si="2"/>
        <v>0</v>
      </c>
      <c r="L40" s="154">
        <f>K40*係数!$H$30</f>
        <v>0</v>
      </c>
      <c r="M40" s="164"/>
      <c r="N40" s="187"/>
      <c r="O40" s="187"/>
      <c r="P40" s="186"/>
      <c r="Q40" s="187"/>
      <c r="R40" s="75">
        <f t="shared" si="3"/>
        <v>0</v>
      </c>
      <c r="S40" s="204">
        <f t="shared" si="4"/>
        <v>0</v>
      </c>
      <c r="T40" s="154">
        <f>S40*係数!$H$30</f>
        <v>0</v>
      </c>
      <c r="U40" s="204">
        <f t="shared" si="5"/>
        <v>0</v>
      </c>
      <c r="V40" s="207">
        <f t="shared" si="5"/>
        <v>0</v>
      </c>
      <c r="W40" s="137" t="e">
        <f t="shared" si="0"/>
        <v>#DIV/0!</v>
      </c>
    </row>
    <row r="41" spans="2:23" ht="18.75" customHeight="1">
      <c r="B41" s="13" t="s">
        <v>241</v>
      </c>
      <c r="C41" s="164"/>
      <c r="D41" s="169"/>
      <c r="E41" s="172"/>
      <c r="F41" s="176"/>
      <c r="G41" s="176"/>
      <c r="H41" s="186"/>
      <c r="I41" s="187"/>
      <c r="J41" s="75">
        <f t="shared" si="1"/>
        <v>0</v>
      </c>
      <c r="K41" s="75">
        <f t="shared" si="2"/>
        <v>0</v>
      </c>
      <c r="L41" s="154">
        <f>K41*係数!$H$30</f>
        <v>0</v>
      </c>
      <c r="M41" s="164"/>
      <c r="N41" s="187"/>
      <c r="O41" s="187"/>
      <c r="P41" s="186"/>
      <c r="Q41" s="187"/>
      <c r="R41" s="75">
        <f t="shared" si="3"/>
        <v>0</v>
      </c>
      <c r="S41" s="204">
        <f t="shared" si="4"/>
        <v>0</v>
      </c>
      <c r="T41" s="154">
        <f>S41*係数!$H$30</f>
        <v>0</v>
      </c>
      <c r="U41" s="204">
        <f t="shared" si="5"/>
        <v>0</v>
      </c>
      <c r="V41" s="207">
        <f t="shared" si="5"/>
        <v>0</v>
      </c>
      <c r="W41" s="137" t="e">
        <f t="shared" si="0"/>
        <v>#DIV/0!</v>
      </c>
    </row>
    <row r="42" spans="2:23" ht="18.75" customHeight="1">
      <c r="B42" s="13" t="s">
        <v>173</v>
      </c>
      <c r="C42" s="164"/>
      <c r="D42" s="169"/>
      <c r="E42" s="172"/>
      <c r="F42" s="176"/>
      <c r="G42" s="176"/>
      <c r="H42" s="186"/>
      <c r="I42" s="187"/>
      <c r="J42" s="75">
        <f t="shared" si="1"/>
        <v>0</v>
      </c>
      <c r="K42" s="75">
        <f t="shared" si="2"/>
        <v>0</v>
      </c>
      <c r="L42" s="154">
        <f>K42*係数!$H$30</f>
        <v>0</v>
      </c>
      <c r="M42" s="164"/>
      <c r="N42" s="187"/>
      <c r="O42" s="187"/>
      <c r="P42" s="186"/>
      <c r="Q42" s="187"/>
      <c r="R42" s="75">
        <f t="shared" si="3"/>
        <v>0</v>
      </c>
      <c r="S42" s="204">
        <f t="shared" si="4"/>
        <v>0</v>
      </c>
      <c r="T42" s="154">
        <f>S42*係数!$H$30</f>
        <v>0</v>
      </c>
      <c r="U42" s="204">
        <f t="shared" si="5"/>
        <v>0</v>
      </c>
      <c r="V42" s="207">
        <f t="shared" si="5"/>
        <v>0</v>
      </c>
      <c r="W42" s="137" t="e">
        <f t="shared" si="0"/>
        <v>#DIV/0!</v>
      </c>
    </row>
    <row r="43" spans="2:23" ht="18.75" customHeight="1">
      <c r="B43" s="13" t="s">
        <v>118</v>
      </c>
      <c r="C43" s="164"/>
      <c r="D43" s="169"/>
      <c r="E43" s="172"/>
      <c r="F43" s="176"/>
      <c r="G43" s="176"/>
      <c r="H43" s="186"/>
      <c r="I43" s="187"/>
      <c r="J43" s="75">
        <f t="shared" si="1"/>
        <v>0</v>
      </c>
      <c r="K43" s="75">
        <f t="shared" si="2"/>
        <v>0</v>
      </c>
      <c r="L43" s="154">
        <f>K43*係数!$H$30</f>
        <v>0</v>
      </c>
      <c r="M43" s="164"/>
      <c r="N43" s="187"/>
      <c r="O43" s="187"/>
      <c r="P43" s="186"/>
      <c r="Q43" s="187"/>
      <c r="R43" s="75">
        <f t="shared" si="3"/>
        <v>0</v>
      </c>
      <c r="S43" s="204">
        <f t="shared" si="4"/>
        <v>0</v>
      </c>
      <c r="T43" s="154">
        <f>S43*係数!$H$30</f>
        <v>0</v>
      </c>
      <c r="U43" s="204">
        <f t="shared" si="5"/>
        <v>0</v>
      </c>
      <c r="V43" s="207">
        <f t="shared" si="5"/>
        <v>0</v>
      </c>
      <c r="W43" s="137" t="e">
        <f t="shared" si="0"/>
        <v>#DIV/0!</v>
      </c>
    </row>
    <row r="44" spans="2:23" ht="18.75" customHeight="1">
      <c r="B44" s="13" t="s">
        <v>242</v>
      </c>
      <c r="C44" s="164"/>
      <c r="D44" s="169"/>
      <c r="E44" s="172"/>
      <c r="F44" s="176"/>
      <c r="G44" s="176"/>
      <c r="H44" s="186"/>
      <c r="I44" s="187"/>
      <c r="J44" s="75">
        <f t="shared" si="1"/>
        <v>0</v>
      </c>
      <c r="K44" s="75">
        <f t="shared" si="2"/>
        <v>0</v>
      </c>
      <c r="L44" s="154">
        <f>K44*係数!$H$30</f>
        <v>0</v>
      </c>
      <c r="M44" s="164"/>
      <c r="N44" s="187"/>
      <c r="O44" s="187"/>
      <c r="P44" s="186"/>
      <c r="Q44" s="187"/>
      <c r="R44" s="75">
        <f t="shared" si="3"/>
        <v>0</v>
      </c>
      <c r="S44" s="204">
        <f t="shared" si="4"/>
        <v>0</v>
      </c>
      <c r="T44" s="154">
        <f>S44*係数!$H$30</f>
        <v>0</v>
      </c>
      <c r="U44" s="204">
        <f t="shared" si="5"/>
        <v>0</v>
      </c>
      <c r="V44" s="207">
        <f t="shared" si="5"/>
        <v>0</v>
      </c>
      <c r="W44" s="137" t="e">
        <f t="shared" si="0"/>
        <v>#DIV/0!</v>
      </c>
    </row>
    <row r="45" spans="2:23" ht="18.75" customHeight="1">
      <c r="B45" s="13" t="s">
        <v>243</v>
      </c>
      <c r="C45" s="164"/>
      <c r="D45" s="169"/>
      <c r="E45" s="172"/>
      <c r="F45" s="176"/>
      <c r="G45" s="176"/>
      <c r="H45" s="186"/>
      <c r="I45" s="187"/>
      <c r="J45" s="75">
        <f t="shared" si="1"/>
        <v>0</v>
      </c>
      <c r="K45" s="75">
        <f t="shared" si="2"/>
        <v>0</v>
      </c>
      <c r="L45" s="154">
        <f>K45*係数!$H$30</f>
        <v>0</v>
      </c>
      <c r="M45" s="164"/>
      <c r="N45" s="187"/>
      <c r="O45" s="187"/>
      <c r="P45" s="186"/>
      <c r="Q45" s="187"/>
      <c r="R45" s="75">
        <f t="shared" si="3"/>
        <v>0</v>
      </c>
      <c r="S45" s="204">
        <f t="shared" si="4"/>
        <v>0</v>
      </c>
      <c r="T45" s="154">
        <f>S45*係数!$H$30</f>
        <v>0</v>
      </c>
      <c r="U45" s="204">
        <f t="shared" si="5"/>
        <v>0</v>
      </c>
      <c r="V45" s="207">
        <f t="shared" si="5"/>
        <v>0</v>
      </c>
      <c r="W45" s="137" t="e">
        <f t="shared" si="0"/>
        <v>#DIV/0!</v>
      </c>
    </row>
    <row r="46" spans="2:23" ht="18.75" customHeight="1">
      <c r="B46" s="13" t="s">
        <v>244</v>
      </c>
      <c r="C46" s="164"/>
      <c r="D46" s="169"/>
      <c r="E46" s="172"/>
      <c r="F46" s="176"/>
      <c r="G46" s="176"/>
      <c r="H46" s="186"/>
      <c r="I46" s="187"/>
      <c r="J46" s="75">
        <f t="shared" si="1"/>
        <v>0</v>
      </c>
      <c r="K46" s="75">
        <f t="shared" si="2"/>
        <v>0</v>
      </c>
      <c r="L46" s="154">
        <f>K46*係数!$H$30</f>
        <v>0</v>
      </c>
      <c r="M46" s="164"/>
      <c r="N46" s="187"/>
      <c r="O46" s="187"/>
      <c r="P46" s="186"/>
      <c r="Q46" s="187"/>
      <c r="R46" s="75">
        <f t="shared" si="3"/>
        <v>0</v>
      </c>
      <c r="S46" s="204">
        <f t="shared" si="4"/>
        <v>0</v>
      </c>
      <c r="T46" s="154">
        <f>S46*係数!$H$30</f>
        <v>0</v>
      </c>
      <c r="U46" s="204">
        <f t="shared" si="5"/>
        <v>0</v>
      </c>
      <c r="V46" s="207">
        <f t="shared" si="5"/>
        <v>0</v>
      </c>
      <c r="W46" s="137" t="e">
        <f t="shared" si="0"/>
        <v>#DIV/0!</v>
      </c>
    </row>
    <row r="47" spans="2:23" ht="18.75" customHeight="1">
      <c r="B47" s="13" t="s">
        <v>208</v>
      </c>
      <c r="C47" s="164"/>
      <c r="D47" s="169"/>
      <c r="E47" s="172"/>
      <c r="F47" s="176"/>
      <c r="G47" s="176"/>
      <c r="H47" s="186"/>
      <c r="I47" s="187"/>
      <c r="J47" s="75">
        <f t="shared" si="1"/>
        <v>0</v>
      </c>
      <c r="K47" s="75">
        <f t="shared" si="2"/>
        <v>0</v>
      </c>
      <c r="L47" s="154">
        <f>K47*係数!$H$30</f>
        <v>0</v>
      </c>
      <c r="M47" s="164"/>
      <c r="N47" s="187"/>
      <c r="O47" s="187"/>
      <c r="P47" s="186"/>
      <c r="Q47" s="187"/>
      <c r="R47" s="75">
        <f t="shared" si="3"/>
        <v>0</v>
      </c>
      <c r="S47" s="204">
        <f t="shared" si="4"/>
        <v>0</v>
      </c>
      <c r="T47" s="154">
        <f>S47*係数!$H$30</f>
        <v>0</v>
      </c>
      <c r="U47" s="204">
        <f t="shared" si="5"/>
        <v>0</v>
      </c>
      <c r="V47" s="207">
        <f t="shared" si="5"/>
        <v>0</v>
      </c>
      <c r="W47" s="137" t="e">
        <f t="shared" si="0"/>
        <v>#DIV/0!</v>
      </c>
    </row>
    <row r="48" spans="2:23" ht="18.75" customHeight="1">
      <c r="B48" s="13" t="s">
        <v>245</v>
      </c>
      <c r="C48" s="164"/>
      <c r="D48" s="169"/>
      <c r="E48" s="172"/>
      <c r="F48" s="176"/>
      <c r="G48" s="176"/>
      <c r="H48" s="186"/>
      <c r="I48" s="187"/>
      <c r="J48" s="75">
        <f t="shared" si="1"/>
        <v>0</v>
      </c>
      <c r="K48" s="75">
        <f t="shared" si="2"/>
        <v>0</v>
      </c>
      <c r="L48" s="154">
        <f>K48*係数!$H$30</f>
        <v>0</v>
      </c>
      <c r="M48" s="164"/>
      <c r="N48" s="187"/>
      <c r="O48" s="187"/>
      <c r="P48" s="186"/>
      <c r="Q48" s="187"/>
      <c r="R48" s="75">
        <f t="shared" si="3"/>
        <v>0</v>
      </c>
      <c r="S48" s="204">
        <f t="shared" si="4"/>
        <v>0</v>
      </c>
      <c r="T48" s="154">
        <f>S48*係数!$H$30</f>
        <v>0</v>
      </c>
      <c r="U48" s="204">
        <f t="shared" si="5"/>
        <v>0</v>
      </c>
      <c r="V48" s="207">
        <f t="shared" si="5"/>
        <v>0</v>
      </c>
      <c r="W48" s="137" t="e">
        <f t="shared" si="0"/>
        <v>#DIV/0!</v>
      </c>
    </row>
    <row r="49" spans="2:23" ht="18.75" customHeight="1">
      <c r="B49" s="13" t="s">
        <v>139</v>
      </c>
      <c r="C49" s="164"/>
      <c r="D49" s="169"/>
      <c r="E49" s="172"/>
      <c r="F49" s="176"/>
      <c r="G49" s="176"/>
      <c r="H49" s="186"/>
      <c r="I49" s="187"/>
      <c r="J49" s="75">
        <f t="shared" si="1"/>
        <v>0</v>
      </c>
      <c r="K49" s="75">
        <f t="shared" si="2"/>
        <v>0</v>
      </c>
      <c r="L49" s="154">
        <f>K49*係数!$H$30</f>
        <v>0</v>
      </c>
      <c r="M49" s="164"/>
      <c r="N49" s="187"/>
      <c r="O49" s="187"/>
      <c r="P49" s="186"/>
      <c r="Q49" s="187"/>
      <c r="R49" s="75">
        <f t="shared" si="3"/>
        <v>0</v>
      </c>
      <c r="S49" s="204">
        <f t="shared" si="4"/>
        <v>0</v>
      </c>
      <c r="T49" s="154">
        <f>S49*係数!$H$30</f>
        <v>0</v>
      </c>
      <c r="U49" s="204">
        <f t="shared" si="5"/>
        <v>0</v>
      </c>
      <c r="V49" s="207">
        <f t="shared" si="5"/>
        <v>0</v>
      </c>
      <c r="W49" s="137" t="e">
        <f t="shared" si="0"/>
        <v>#DIV/0!</v>
      </c>
    </row>
    <row r="50" spans="2:23" ht="18.75" customHeight="1">
      <c r="B50" s="13" t="s">
        <v>246</v>
      </c>
      <c r="C50" s="164"/>
      <c r="D50" s="169"/>
      <c r="E50" s="172"/>
      <c r="F50" s="176"/>
      <c r="G50" s="176"/>
      <c r="H50" s="186"/>
      <c r="I50" s="187"/>
      <c r="J50" s="75">
        <f t="shared" si="1"/>
        <v>0</v>
      </c>
      <c r="K50" s="75">
        <f t="shared" si="2"/>
        <v>0</v>
      </c>
      <c r="L50" s="154">
        <f>K50*係数!$H$30</f>
        <v>0</v>
      </c>
      <c r="M50" s="164"/>
      <c r="N50" s="187"/>
      <c r="O50" s="187"/>
      <c r="P50" s="186"/>
      <c r="Q50" s="187"/>
      <c r="R50" s="75">
        <f t="shared" si="3"/>
        <v>0</v>
      </c>
      <c r="S50" s="204">
        <f t="shared" si="4"/>
        <v>0</v>
      </c>
      <c r="T50" s="154">
        <f>S50*係数!$H$30</f>
        <v>0</v>
      </c>
      <c r="U50" s="204">
        <f t="shared" si="5"/>
        <v>0</v>
      </c>
      <c r="V50" s="207">
        <f t="shared" si="5"/>
        <v>0</v>
      </c>
      <c r="W50" s="137" t="e">
        <f t="shared" si="0"/>
        <v>#DIV/0!</v>
      </c>
    </row>
    <row r="51" spans="2:23" ht="18.75" customHeight="1">
      <c r="B51" s="13" t="s">
        <v>191</v>
      </c>
      <c r="C51" s="164"/>
      <c r="D51" s="169"/>
      <c r="E51" s="172"/>
      <c r="F51" s="176"/>
      <c r="G51" s="176"/>
      <c r="H51" s="186"/>
      <c r="I51" s="187"/>
      <c r="J51" s="75">
        <f t="shared" si="1"/>
        <v>0</v>
      </c>
      <c r="K51" s="75">
        <f t="shared" si="2"/>
        <v>0</v>
      </c>
      <c r="L51" s="154">
        <f>K51*係数!$H$30</f>
        <v>0</v>
      </c>
      <c r="M51" s="164"/>
      <c r="N51" s="187"/>
      <c r="O51" s="187"/>
      <c r="P51" s="186"/>
      <c r="Q51" s="187"/>
      <c r="R51" s="75">
        <f t="shared" si="3"/>
        <v>0</v>
      </c>
      <c r="S51" s="204">
        <f t="shared" si="4"/>
        <v>0</v>
      </c>
      <c r="T51" s="154">
        <f>S51*係数!$H$30</f>
        <v>0</v>
      </c>
      <c r="U51" s="204">
        <f t="shared" si="5"/>
        <v>0</v>
      </c>
      <c r="V51" s="207">
        <f t="shared" si="5"/>
        <v>0</v>
      </c>
      <c r="W51" s="137" t="e">
        <f t="shared" si="0"/>
        <v>#DIV/0!</v>
      </c>
    </row>
    <row r="52" spans="2:23" ht="18.75" customHeight="1">
      <c r="B52" s="13" t="s">
        <v>247</v>
      </c>
      <c r="C52" s="164"/>
      <c r="D52" s="169"/>
      <c r="E52" s="172"/>
      <c r="F52" s="176"/>
      <c r="G52" s="176"/>
      <c r="H52" s="186"/>
      <c r="I52" s="187"/>
      <c r="J52" s="75">
        <f t="shared" si="1"/>
        <v>0</v>
      </c>
      <c r="K52" s="75">
        <f t="shared" si="2"/>
        <v>0</v>
      </c>
      <c r="L52" s="154">
        <f>K52*係数!$H$30</f>
        <v>0</v>
      </c>
      <c r="M52" s="164"/>
      <c r="N52" s="187"/>
      <c r="O52" s="187"/>
      <c r="P52" s="186"/>
      <c r="Q52" s="187"/>
      <c r="R52" s="75">
        <f t="shared" si="3"/>
        <v>0</v>
      </c>
      <c r="S52" s="204">
        <f t="shared" si="4"/>
        <v>0</v>
      </c>
      <c r="T52" s="154">
        <f>S52*係数!$H$30</f>
        <v>0</v>
      </c>
      <c r="U52" s="204">
        <f t="shared" si="5"/>
        <v>0</v>
      </c>
      <c r="V52" s="207">
        <f t="shared" si="5"/>
        <v>0</v>
      </c>
      <c r="W52" s="137" t="e">
        <f t="shared" si="0"/>
        <v>#DIV/0!</v>
      </c>
    </row>
    <row r="53" spans="2:23" ht="18.75" customHeight="1">
      <c r="B53" s="13" t="s">
        <v>224</v>
      </c>
      <c r="C53" s="164"/>
      <c r="D53" s="169"/>
      <c r="E53" s="172"/>
      <c r="F53" s="176"/>
      <c r="G53" s="176"/>
      <c r="H53" s="186"/>
      <c r="I53" s="187"/>
      <c r="J53" s="75">
        <f t="shared" si="1"/>
        <v>0</v>
      </c>
      <c r="K53" s="75">
        <f t="shared" si="2"/>
        <v>0</v>
      </c>
      <c r="L53" s="154">
        <f>K53*係数!$H$30</f>
        <v>0</v>
      </c>
      <c r="M53" s="164"/>
      <c r="N53" s="187"/>
      <c r="O53" s="187"/>
      <c r="P53" s="186"/>
      <c r="Q53" s="187"/>
      <c r="R53" s="75">
        <f t="shared" si="3"/>
        <v>0</v>
      </c>
      <c r="S53" s="204">
        <f t="shared" si="4"/>
        <v>0</v>
      </c>
      <c r="T53" s="154">
        <f>S53*係数!$H$30</f>
        <v>0</v>
      </c>
      <c r="U53" s="204">
        <f t="shared" si="5"/>
        <v>0</v>
      </c>
      <c r="V53" s="207">
        <f t="shared" si="5"/>
        <v>0</v>
      </c>
      <c r="W53" s="137" t="e">
        <f t="shared" si="0"/>
        <v>#DIV/0!</v>
      </c>
    </row>
    <row r="54" spans="2:23" ht="18.75" customHeight="1">
      <c r="B54" s="13" t="s">
        <v>248</v>
      </c>
      <c r="C54" s="164"/>
      <c r="D54" s="169"/>
      <c r="E54" s="172"/>
      <c r="F54" s="176"/>
      <c r="G54" s="176"/>
      <c r="H54" s="186"/>
      <c r="I54" s="187"/>
      <c r="J54" s="75">
        <f t="shared" si="1"/>
        <v>0</v>
      </c>
      <c r="K54" s="75">
        <f t="shared" si="2"/>
        <v>0</v>
      </c>
      <c r="L54" s="154">
        <f>K54*係数!$H$30</f>
        <v>0</v>
      </c>
      <c r="M54" s="164"/>
      <c r="N54" s="187"/>
      <c r="O54" s="187"/>
      <c r="P54" s="186"/>
      <c r="Q54" s="187"/>
      <c r="R54" s="75">
        <f t="shared" si="3"/>
        <v>0</v>
      </c>
      <c r="S54" s="204">
        <f t="shared" si="4"/>
        <v>0</v>
      </c>
      <c r="T54" s="154">
        <f>S54*係数!$H$30</f>
        <v>0</v>
      </c>
      <c r="U54" s="204">
        <f t="shared" si="5"/>
        <v>0</v>
      </c>
      <c r="V54" s="207">
        <f t="shared" si="5"/>
        <v>0</v>
      </c>
      <c r="W54" s="137" t="e">
        <f t="shared" si="0"/>
        <v>#DIV/0!</v>
      </c>
    </row>
    <row r="55" spans="2:23" ht="18.75" customHeight="1">
      <c r="B55" s="13" t="s">
        <v>193</v>
      </c>
      <c r="C55" s="164"/>
      <c r="D55" s="169"/>
      <c r="E55" s="172"/>
      <c r="F55" s="176"/>
      <c r="G55" s="176"/>
      <c r="H55" s="186"/>
      <c r="I55" s="187"/>
      <c r="J55" s="75">
        <f t="shared" si="1"/>
        <v>0</v>
      </c>
      <c r="K55" s="75">
        <f t="shared" si="2"/>
        <v>0</v>
      </c>
      <c r="L55" s="154">
        <f>K55*係数!$H$30</f>
        <v>0</v>
      </c>
      <c r="M55" s="164"/>
      <c r="N55" s="187"/>
      <c r="O55" s="187"/>
      <c r="P55" s="186"/>
      <c r="Q55" s="187"/>
      <c r="R55" s="75">
        <f t="shared" si="3"/>
        <v>0</v>
      </c>
      <c r="S55" s="204">
        <f t="shared" si="4"/>
        <v>0</v>
      </c>
      <c r="T55" s="154">
        <f>S55*係数!$H$30</f>
        <v>0</v>
      </c>
      <c r="U55" s="204">
        <f t="shared" si="5"/>
        <v>0</v>
      </c>
      <c r="V55" s="207">
        <f t="shared" si="5"/>
        <v>0</v>
      </c>
      <c r="W55" s="137" t="e">
        <f t="shared" si="0"/>
        <v>#DIV/0!</v>
      </c>
    </row>
    <row r="56" spans="2:23" ht="18.75" customHeight="1">
      <c r="B56" s="13" t="s">
        <v>29</v>
      </c>
      <c r="C56" s="164"/>
      <c r="D56" s="169"/>
      <c r="E56" s="172"/>
      <c r="F56" s="176"/>
      <c r="G56" s="176"/>
      <c r="H56" s="186"/>
      <c r="I56" s="187"/>
      <c r="J56" s="75">
        <f t="shared" si="1"/>
        <v>0</v>
      </c>
      <c r="K56" s="75">
        <f t="shared" si="2"/>
        <v>0</v>
      </c>
      <c r="L56" s="154">
        <f>K56*係数!$H$30</f>
        <v>0</v>
      </c>
      <c r="M56" s="164"/>
      <c r="N56" s="187"/>
      <c r="O56" s="187"/>
      <c r="P56" s="186"/>
      <c r="Q56" s="187"/>
      <c r="R56" s="75">
        <f t="shared" si="3"/>
        <v>0</v>
      </c>
      <c r="S56" s="204">
        <f t="shared" si="4"/>
        <v>0</v>
      </c>
      <c r="T56" s="154">
        <f>S56*係数!$H$30</f>
        <v>0</v>
      </c>
      <c r="U56" s="204">
        <f t="shared" si="5"/>
        <v>0</v>
      </c>
      <c r="V56" s="207">
        <f t="shared" si="5"/>
        <v>0</v>
      </c>
      <c r="W56" s="137" t="e">
        <f t="shared" si="0"/>
        <v>#DIV/0!</v>
      </c>
    </row>
    <row r="57" spans="2:23" ht="18.75" customHeight="1">
      <c r="B57" s="13" t="s">
        <v>221</v>
      </c>
      <c r="C57" s="164"/>
      <c r="D57" s="169"/>
      <c r="E57" s="172"/>
      <c r="F57" s="176"/>
      <c r="G57" s="176"/>
      <c r="H57" s="186"/>
      <c r="I57" s="187"/>
      <c r="J57" s="75">
        <f t="shared" si="1"/>
        <v>0</v>
      </c>
      <c r="K57" s="75">
        <f t="shared" si="2"/>
        <v>0</v>
      </c>
      <c r="L57" s="154">
        <f>K57*係数!$H$30</f>
        <v>0</v>
      </c>
      <c r="M57" s="164"/>
      <c r="N57" s="187"/>
      <c r="O57" s="187"/>
      <c r="P57" s="186"/>
      <c r="Q57" s="187"/>
      <c r="R57" s="75">
        <f t="shared" si="3"/>
        <v>0</v>
      </c>
      <c r="S57" s="204">
        <f t="shared" si="4"/>
        <v>0</v>
      </c>
      <c r="T57" s="154">
        <f>S57*係数!$H$30</f>
        <v>0</v>
      </c>
      <c r="U57" s="204">
        <f t="shared" si="5"/>
        <v>0</v>
      </c>
      <c r="V57" s="207">
        <f t="shared" si="5"/>
        <v>0</v>
      </c>
      <c r="W57" s="137" t="e">
        <f t="shared" si="0"/>
        <v>#DIV/0!</v>
      </c>
    </row>
    <row r="58" spans="2:23" ht="18.75" customHeight="1">
      <c r="B58" s="13" t="s">
        <v>249</v>
      </c>
      <c r="C58" s="164"/>
      <c r="D58" s="169"/>
      <c r="E58" s="172"/>
      <c r="F58" s="176"/>
      <c r="G58" s="176"/>
      <c r="H58" s="186"/>
      <c r="I58" s="187"/>
      <c r="J58" s="75">
        <f t="shared" si="1"/>
        <v>0</v>
      </c>
      <c r="K58" s="75">
        <f t="shared" si="2"/>
        <v>0</v>
      </c>
      <c r="L58" s="154">
        <f>K58*係数!$H$30</f>
        <v>0</v>
      </c>
      <c r="M58" s="164"/>
      <c r="N58" s="187"/>
      <c r="O58" s="187"/>
      <c r="P58" s="186"/>
      <c r="Q58" s="187"/>
      <c r="R58" s="75">
        <f t="shared" si="3"/>
        <v>0</v>
      </c>
      <c r="S58" s="204">
        <f t="shared" si="4"/>
        <v>0</v>
      </c>
      <c r="T58" s="154">
        <f>S58*係数!$H$30</f>
        <v>0</v>
      </c>
      <c r="U58" s="204">
        <f t="shared" si="5"/>
        <v>0</v>
      </c>
      <c r="V58" s="207">
        <f t="shared" si="5"/>
        <v>0</v>
      </c>
      <c r="W58" s="137" t="e">
        <f t="shared" si="0"/>
        <v>#DIV/0!</v>
      </c>
    </row>
    <row r="59" spans="2:23" ht="18.75" customHeight="1">
      <c r="B59" s="13" t="s">
        <v>170</v>
      </c>
      <c r="C59" s="164"/>
      <c r="D59" s="169"/>
      <c r="E59" s="172"/>
      <c r="F59" s="176"/>
      <c r="G59" s="176"/>
      <c r="H59" s="186"/>
      <c r="I59" s="187"/>
      <c r="J59" s="75">
        <f t="shared" si="1"/>
        <v>0</v>
      </c>
      <c r="K59" s="75">
        <f t="shared" si="2"/>
        <v>0</v>
      </c>
      <c r="L59" s="154">
        <f>K59*係数!$H$30</f>
        <v>0</v>
      </c>
      <c r="M59" s="164"/>
      <c r="N59" s="187"/>
      <c r="O59" s="187"/>
      <c r="P59" s="186"/>
      <c r="Q59" s="187"/>
      <c r="R59" s="75">
        <f t="shared" si="3"/>
        <v>0</v>
      </c>
      <c r="S59" s="204">
        <f t="shared" si="4"/>
        <v>0</v>
      </c>
      <c r="T59" s="154">
        <f>S59*係数!$H$30</f>
        <v>0</v>
      </c>
      <c r="U59" s="204">
        <f t="shared" si="5"/>
        <v>0</v>
      </c>
      <c r="V59" s="207">
        <f t="shared" si="5"/>
        <v>0</v>
      </c>
      <c r="W59" s="137" t="e">
        <f t="shared" si="0"/>
        <v>#DIV/0!</v>
      </c>
    </row>
    <row r="60" spans="2:23" ht="18.75" customHeight="1">
      <c r="B60" s="13" t="s">
        <v>250</v>
      </c>
      <c r="C60" s="164"/>
      <c r="D60" s="169"/>
      <c r="E60" s="172"/>
      <c r="F60" s="176"/>
      <c r="G60" s="176"/>
      <c r="H60" s="186"/>
      <c r="I60" s="187"/>
      <c r="J60" s="75">
        <f t="shared" si="1"/>
        <v>0</v>
      </c>
      <c r="K60" s="75">
        <f t="shared" si="2"/>
        <v>0</v>
      </c>
      <c r="L60" s="154">
        <f>K60*係数!$H$30</f>
        <v>0</v>
      </c>
      <c r="M60" s="164"/>
      <c r="N60" s="187"/>
      <c r="O60" s="187"/>
      <c r="P60" s="186"/>
      <c r="Q60" s="187"/>
      <c r="R60" s="75">
        <f t="shared" si="3"/>
        <v>0</v>
      </c>
      <c r="S60" s="204">
        <f t="shared" si="4"/>
        <v>0</v>
      </c>
      <c r="T60" s="154">
        <f>S60*係数!$H$30</f>
        <v>0</v>
      </c>
      <c r="U60" s="204">
        <f t="shared" si="5"/>
        <v>0</v>
      </c>
      <c r="V60" s="207">
        <f t="shared" si="5"/>
        <v>0</v>
      </c>
      <c r="W60" s="137" t="e">
        <f t="shared" si="0"/>
        <v>#DIV/0!</v>
      </c>
    </row>
    <row r="61" spans="2:23" ht="18.75" customHeight="1">
      <c r="B61" s="13" t="s">
        <v>252</v>
      </c>
      <c r="C61" s="164"/>
      <c r="D61" s="169"/>
      <c r="E61" s="172"/>
      <c r="F61" s="176"/>
      <c r="G61" s="176"/>
      <c r="H61" s="186"/>
      <c r="I61" s="187"/>
      <c r="J61" s="75">
        <f t="shared" si="1"/>
        <v>0</v>
      </c>
      <c r="K61" s="75">
        <f t="shared" si="2"/>
        <v>0</v>
      </c>
      <c r="L61" s="154">
        <f>K61*係数!$H$30</f>
        <v>0</v>
      </c>
      <c r="M61" s="164"/>
      <c r="N61" s="187"/>
      <c r="O61" s="187"/>
      <c r="P61" s="186"/>
      <c r="Q61" s="187"/>
      <c r="R61" s="75">
        <f t="shared" si="3"/>
        <v>0</v>
      </c>
      <c r="S61" s="204">
        <f t="shared" si="4"/>
        <v>0</v>
      </c>
      <c r="T61" s="154">
        <f>S61*係数!$H$30</f>
        <v>0</v>
      </c>
      <c r="U61" s="204">
        <f t="shared" si="5"/>
        <v>0</v>
      </c>
      <c r="V61" s="207">
        <f t="shared" si="5"/>
        <v>0</v>
      </c>
      <c r="W61" s="137" t="e">
        <f t="shared" si="0"/>
        <v>#DIV/0!</v>
      </c>
    </row>
    <row r="62" spans="2:23" ht="18.75" customHeight="1">
      <c r="B62" s="13" t="s">
        <v>226</v>
      </c>
      <c r="C62" s="164"/>
      <c r="D62" s="169"/>
      <c r="E62" s="172"/>
      <c r="F62" s="176"/>
      <c r="G62" s="176"/>
      <c r="H62" s="186"/>
      <c r="I62" s="187"/>
      <c r="J62" s="75">
        <f t="shared" si="1"/>
        <v>0</v>
      </c>
      <c r="K62" s="75">
        <f t="shared" si="2"/>
        <v>0</v>
      </c>
      <c r="L62" s="154">
        <f>K62*係数!$H$30</f>
        <v>0</v>
      </c>
      <c r="M62" s="164"/>
      <c r="N62" s="187"/>
      <c r="O62" s="187"/>
      <c r="P62" s="186"/>
      <c r="Q62" s="187"/>
      <c r="R62" s="75">
        <f t="shared" si="3"/>
        <v>0</v>
      </c>
      <c r="S62" s="204">
        <f t="shared" si="4"/>
        <v>0</v>
      </c>
      <c r="T62" s="154">
        <f>S62*係数!$H$30</f>
        <v>0</v>
      </c>
      <c r="U62" s="204">
        <f t="shared" si="5"/>
        <v>0</v>
      </c>
      <c r="V62" s="207">
        <f t="shared" si="5"/>
        <v>0</v>
      </c>
      <c r="W62" s="137" t="e">
        <f t="shared" si="0"/>
        <v>#DIV/0!</v>
      </c>
    </row>
    <row r="63" spans="2:23" ht="18.75" customHeight="1">
      <c r="B63" s="13" t="s">
        <v>135</v>
      </c>
      <c r="C63" s="164"/>
      <c r="D63" s="169"/>
      <c r="E63" s="172"/>
      <c r="F63" s="176"/>
      <c r="G63" s="176"/>
      <c r="H63" s="186"/>
      <c r="I63" s="187"/>
      <c r="J63" s="75">
        <f t="shared" si="1"/>
        <v>0</v>
      </c>
      <c r="K63" s="75">
        <f t="shared" si="2"/>
        <v>0</v>
      </c>
      <c r="L63" s="154">
        <f>K63*係数!$H$30</f>
        <v>0</v>
      </c>
      <c r="M63" s="164"/>
      <c r="N63" s="187"/>
      <c r="O63" s="187"/>
      <c r="P63" s="186"/>
      <c r="Q63" s="187"/>
      <c r="R63" s="75">
        <f t="shared" si="3"/>
        <v>0</v>
      </c>
      <c r="S63" s="204">
        <f t="shared" si="4"/>
        <v>0</v>
      </c>
      <c r="T63" s="154">
        <f>S63*係数!$H$30</f>
        <v>0</v>
      </c>
      <c r="U63" s="204">
        <f t="shared" si="5"/>
        <v>0</v>
      </c>
      <c r="V63" s="207">
        <f t="shared" si="5"/>
        <v>0</v>
      </c>
      <c r="W63" s="137" t="e">
        <f t="shared" si="0"/>
        <v>#DIV/0!</v>
      </c>
    </row>
    <row r="64" spans="2:23" ht="18.75" customHeight="1">
      <c r="B64" s="13" t="s">
        <v>113</v>
      </c>
      <c r="C64" s="164"/>
      <c r="D64" s="169"/>
      <c r="E64" s="172"/>
      <c r="F64" s="176"/>
      <c r="G64" s="176"/>
      <c r="H64" s="186"/>
      <c r="I64" s="187"/>
      <c r="J64" s="75">
        <f t="shared" si="1"/>
        <v>0</v>
      </c>
      <c r="K64" s="75">
        <f t="shared" si="2"/>
        <v>0</v>
      </c>
      <c r="L64" s="154">
        <f>K64*係数!$H$30</f>
        <v>0</v>
      </c>
      <c r="M64" s="164"/>
      <c r="N64" s="187"/>
      <c r="O64" s="187"/>
      <c r="P64" s="186"/>
      <c r="Q64" s="187"/>
      <c r="R64" s="75">
        <f t="shared" si="3"/>
        <v>0</v>
      </c>
      <c r="S64" s="204">
        <f t="shared" si="4"/>
        <v>0</v>
      </c>
      <c r="T64" s="154">
        <f>S64*係数!$H$30</f>
        <v>0</v>
      </c>
      <c r="U64" s="204">
        <f t="shared" si="5"/>
        <v>0</v>
      </c>
      <c r="V64" s="207">
        <f t="shared" si="5"/>
        <v>0</v>
      </c>
      <c r="W64" s="137" t="e">
        <f t="shared" si="0"/>
        <v>#DIV/0!</v>
      </c>
    </row>
    <row r="65" spans="2:23" ht="18.75" customHeight="1">
      <c r="B65" s="13" t="s">
        <v>254</v>
      </c>
      <c r="C65" s="164"/>
      <c r="D65" s="169"/>
      <c r="E65" s="172"/>
      <c r="F65" s="176"/>
      <c r="G65" s="176"/>
      <c r="H65" s="186"/>
      <c r="I65" s="187"/>
      <c r="J65" s="75">
        <f t="shared" si="1"/>
        <v>0</v>
      </c>
      <c r="K65" s="75">
        <f t="shared" si="2"/>
        <v>0</v>
      </c>
      <c r="L65" s="154">
        <f>K65*係数!$H$30</f>
        <v>0</v>
      </c>
      <c r="M65" s="164"/>
      <c r="N65" s="187"/>
      <c r="O65" s="187"/>
      <c r="P65" s="186"/>
      <c r="Q65" s="187"/>
      <c r="R65" s="75">
        <f t="shared" si="3"/>
        <v>0</v>
      </c>
      <c r="S65" s="204">
        <f t="shared" si="4"/>
        <v>0</v>
      </c>
      <c r="T65" s="154">
        <f>S65*係数!$H$30</f>
        <v>0</v>
      </c>
      <c r="U65" s="204">
        <f t="shared" si="5"/>
        <v>0</v>
      </c>
      <c r="V65" s="207">
        <f t="shared" si="5"/>
        <v>0</v>
      </c>
      <c r="W65" s="137" t="e">
        <f t="shared" si="0"/>
        <v>#DIV/0!</v>
      </c>
    </row>
    <row r="66" spans="2:23" ht="18.75" customHeight="1">
      <c r="B66" s="13" t="s">
        <v>255</v>
      </c>
      <c r="C66" s="164"/>
      <c r="D66" s="169"/>
      <c r="E66" s="172"/>
      <c r="F66" s="176"/>
      <c r="G66" s="176"/>
      <c r="H66" s="186"/>
      <c r="I66" s="187"/>
      <c r="J66" s="75">
        <f t="shared" si="1"/>
        <v>0</v>
      </c>
      <c r="K66" s="75">
        <f t="shared" si="2"/>
        <v>0</v>
      </c>
      <c r="L66" s="154">
        <f>K66*係数!$H$30</f>
        <v>0</v>
      </c>
      <c r="M66" s="164"/>
      <c r="N66" s="187"/>
      <c r="O66" s="187"/>
      <c r="P66" s="186"/>
      <c r="Q66" s="187"/>
      <c r="R66" s="75">
        <f t="shared" si="3"/>
        <v>0</v>
      </c>
      <c r="S66" s="204">
        <f t="shared" si="4"/>
        <v>0</v>
      </c>
      <c r="T66" s="154">
        <f>S66*係数!$H$30</f>
        <v>0</v>
      </c>
      <c r="U66" s="204">
        <f t="shared" si="5"/>
        <v>0</v>
      </c>
      <c r="V66" s="207">
        <f t="shared" si="5"/>
        <v>0</v>
      </c>
      <c r="W66" s="137" t="e">
        <f t="shared" si="0"/>
        <v>#DIV/0!</v>
      </c>
    </row>
    <row r="67" spans="2:23" ht="18.75" customHeight="1">
      <c r="B67" s="13" t="s">
        <v>233</v>
      </c>
      <c r="C67" s="164"/>
      <c r="D67" s="169"/>
      <c r="E67" s="172"/>
      <c r="F67" s="176"/>
      <c r="G67" s="176"/>
      <c r="H67" s="186"/>
      <c r="I67" s="187"/>
      <c r="J67" s="75">
        <f t="shared" si="1"/>
        <v>0</v>
      </c>
      <c r="K67" s="75">
        <f t="shared" si="2"/>
        <v>0</v>
      </c>
      <c r="L67" s="154">
        <f>K67*係数!$H$30</f>
        <v>0</v>
      </c>
      <c r="M67" s="164"/>
      <c r="N67" s="187"/>
      <c r="O67" s="187"/>
      <c r="P67" s="186"/>
      <c r="Q67" s="187"/>
      <c r="R67" s="75">
        <f t="shared" si="3"/>
        <v>0</v>
      </c>
      <c r="S67" s="204">
        <f t="shared" si="4"/>
        <v>0</v>
      </c>
      <c r="T67" s="154">
        <f>S67*係数!$H$30</f>
        <v>0</v>
      </c>
      <c r="U67" s="204">
        <f t="shared" si="5"/>
        <v>0</v>
      </c>
      <c r="V67" s="207">
        <f t="shared" si="5"/>
        <v>0</v>
      </c>
      <c r="W67" s="137" t="e">
        <f t="shared" si="0"/>
        <v>#DIV/0!</v>
      </c>
    </row>
    <row r="68" spans="2:23" ht="18.75" customHeight="1">
      <c r="B68" s="13" t="s">
        <v>162</v>
      </c>
      <c r="C68" s="164"/>
      <c r="D68" s="169"/>
      <c r="E68" s="172"/>
      <c r="F68" s="176"/>
      <c r="G68" s="176"/>
      <c r="H68" s="186"/>
      <c r="I68" s="187"/>
      <c r="J68" s="75">
        <f t="shared" si="1"/>
        <v>0</v>
      </c>
      <c r="K68" s="75">
        <f t="shared" si="2"/>
        <v>0</v>
      </c>
      <c r="L68" s="154">
        <f>K68*係数!$H$30</f>
        <v>0</v>
      </c>
      <c r="M68" s="164"/>
      <c r="N68" s="187"/>
      <c r="O68" s="187"/>
      <c r="P68" s="186"/>
      <c r="Q68" s="187"/>
      <c r="R68" s="75">
        <f t="shared" si="3"/>
        <v>0</v>
      </c>
      <c r="S68" s="204">
        <f t="shared" si="4"/>
        <v>0</v>
      </c>
      <c r="T68" s="154">
        <f>S68*係数!$H$30</f>
        <v>0</v>
      </c>
      <c r="U68" s="204">
        <f t="shared" si="5"/>
        <v>0</v>
      </c>
      <c r="V68" s="207">
        <f t="shared" si="5"/>
        <v>0</v>
      </c>
      <c r="W68" s="137" t="e">
        <f t="shared" si="0"/>
        <v>#DIV/0!</v>
      </c>
    </row>
    <row r="69" spans="2:23" ht="18.75" customHeight="1">
      <c r="B69" s="13" t="s">
        <v>256</v>
      </c>
      <c r="C69" s="164"/>
      <c r="D69" s="169"/>
      <c r="E69" s="172"/>
      <c r="F69" s="176"/>
      <c r="G69" s="176"/>
      <c r="H69" s="186"/>
      <c r="I69" s="187"/>
      <c r="J69" s="75">
        <f t="shared" si="1"/>
        <v>0</v>
      </c>
      <c r="K69" s="75">
        <f t="shared" si="2"/>
        <v>0</v>
      </c>
      <c r="L69" s="154">
        <f>K69*係数!$H$30</f>
        <v>0</v>
      </c>
      <c r="M69" s="164"/>
      <c r="N69" s="187"/>
      <c r="O69" s="187"/>
      <c r="P69" s="186"/>
      <c r="Q69" s="187"/>
      <c r="R69" s="75">
        <f t="shared" si="3"/>
        <v>0</v>
      </c>
      <c r="S69" s="204">
        <f t="shared" si="4"/>
        <v>0</v>
      </c>
      <c r="T69" s="154">
        <f>S69*係数!$H$30</f>
        <v>0</v>
      </c>
      <c r="U69" s="204">
        <f t="shared" si="5"/>
        <v>0</v>
      </c>
      <c r="V69" s="207">
        <f t="shared" si="5"/>
        <v>0</v>
      </c>
      <c r="W69" s="137" t="e">
        <f t="shared" si="0"/>
        <v>#DIV/0!</v>
      </c>
    </row>
    <row r="70" spans="2:23" ht="18.75" customHeight="1">
      <c r="B70" s="13" t="s">
        <v>259</v>
      </c>
      <c r="C70" s="164"/>
      <c r="D70" s="169"/>
      <c r="E70" s="172"/>
      <c r="F70" s="176"/>
      <c r="G70" s="176"/>
      <c r="H70" s="186"/>
      <c r="I70" s="187"/>
      <c r="J70" s="75">
        <f t="shared" si="1"/>
        <v>0</v>
      </c>
      <c r="K70" s="75">
        <f t="shared" si="2"/>
        <v>0</v>
      </c>
      <c r="L70" s="154">
        <f>K70*係数!$H$30</f>
        <v>0</v>
      </c>
      <c r="M70" s="164"/>
      <c r="N70" s="187"/>
      <c r="O70" s="187"/>
      <c r="P70" s="186"/>
      <c r="Q70" s="187"/>
      <c r="R70" s="75">
        <f t="shared" si="3"/>
        <v>0</v>
      </c>
      <c r="S70" s="204">
        <f t="shared" si="4"/>
        <v>0</v>
      </c>
      <c r="T70" s="154">
        <f>S70*係数!$H$30</f>
        <v>0</v>
      </c>
      <c r="U70" s="204">
        <f t="shared" si="5"/>
        <v>0</v>
      </c>
      <c r="V70" s="207">
        <f t="shared" si="5"/>
        <v>0</v>
      </c>
      <c r="W70" s="137" t="e">
        <f t="shared" si="0"/>
        <v>#DIV/0!</v>
      </c>
    </row>
    <row r="71" spans="2:23" ht="18.75" customHeight="1">
      <c r="B71" s="13" t="s">
        <v>260</v>
      </c>
      <c r="C71" s="164"/>
      <c r="D71" s="169"/>
      <c r="E71" s="172"/>
      <c r="F71" s="176"/>
      <c r="G71" s="176"/>
      <c r="H71" s="186"/>
      <c r="I71" s="187"/>
      <c r="J71" s="75">
        <f t="shared" si="1"/>
        <v>0</v>
      </c>
      <c r="K71" s="75">
        <f t="shared" si="2"/>
        <v>0</v>
      </c>
      <c r="L71" s="154">
        <f>K71*係数!$H$30</f>
        <v>0</v>
      </c>
      <c r="M71" s="164"/>
      <c r="N71" s="187"/>
      <c r="O71" s="187"/>
      <c r="P71" s="186"/>
      <c r="Q71" s="187"/>
      <c r="R71" s="75">
        <f t="shared" si="3"/>
        <v>0</v>
      </c>
      <c r="S71" s="204">
        <f t="shared" si="4"/>
        <v>0</v>
      </c>
      <c r="T71" s="154">
        <f>S71*係数!$H$30</f>
        <v>0</v>
      </c>
      <c r="U71" s="204">
        <f t="shared" si="5"/>
        <v>0</v>
      </c>
      <c r="V71" s="207">
        <f t="shared" si="5"/>
        <v>0</v>
      </c>
      <c r="W71" s="137" t="e">
        <f t="shared" si="0"/>
        <v>#DIV/0!</v>
      </c>
    </row>
    <row r="72" spans="2:23" ht="18.75" customHeight="1">
      <c r="B72" s="13" t="s">
        <v>261</v>
      </c>
      <c r="C72" s="164"/>
      <c r="D72" s="169"/>
      <c r="E72" s="172"/>
      <c r="F72" s="176"/>
      <c r="G72" s="176"/>
      <c r="H72" s="186"/>
      <c r="I72" s="187"/>
      <c r="J72" s="75">
        <f t="shared" si="1"/>
        <v>0</v>
      </c>
      <c r="K72" s="75">
        <f t="shared" si="2"/>
        <v>0</v>
      </c>
      <c r="L72" s="154">
        <f>K72*係数!$H$30</f>
        <v>0</v>
      </c>
      <c r="M72" s="164"/>
      <c r="N72" s="187"/>
      <c r="O72" s="187"/>
      <c r="P72" s="186"/>
      <c r="Q72" s="187"/>
      <c r="R72" s="75">
        <f t="shared" si="3"/>
        <v>0</v>
      </c>
      <c r="S72" s="204">
        <f t="shared" si="4"/>
        <v>0</v>
      </c>
      <c r="T72" s="154">
        <f>S72*係数!$H$30</f>
        <v>0</v>
      </c>
      <c r="U72" s="204">
        <f t="shared" si="5"/>
        <v>0</v>
      </c>
      <c r="V72" s="207">
        <f t="shared" si="5"/>
        <v>0</v>
      </c>
      <c r="W72" s="137" t="e">
        <f t="shared" si="0"/>
        <v>#DIV/0!</v>
      </c>
    </row>
    <row r="73" spans="2:23" ht="18.75" customHeight="1">
      <c r="B73" s="13" t="s">
        <v>188</v>
      </c>
      <c r="C73" s="164"/>
      <c r="D73" s="169"/>
      <c r="E73" s="172"/>
      <c r="F73" s="176"/>
      <c r="G73" s="176"/>
      <c r="H73" s="186"/>
      <c r="I73" s="187"/>
      <c r="J73" s="75">
        <f t="shared" si="1"/>
        <v>0</v>
      </c>
      <c r="K73" s="75">
        <f t="shared" si="2"/>
        <v>0</v>
      </c>
      <c r="L73" s="154">
        <f>K73*係数!$H$30</f>
        <v>0</v>
      </c>
      <c r="M73" s="164"/>
      <c r="N73" s="187"/>
      <c r="O73" s="187"/>
      <c r="P73" s="186"/>
      <c r="Q73" s="187"/>
      <c r="R73" s="75">
        <f t="shared" si="3"/>
        <v>0</v>
      </c>
      <c r="S73" s="204">
        <f t="shared" si="4"/>
        <v>0</v>
      </c>
      <c r="T73" s="154">
        <f>S73*係数!$H$30</f>
        <v>0</v>
      </c>
      <c r="U73" s="204">
        <f t="shared" si="5"/>
        <v>0</v>
      </c>
      <c r="V73" s="207">
        <f t="shared" si="5"/>
        <v>0</v>
      </c>
      <c r="W73" s="137" t="e">
        <f t="shared" si="0"/>
        <v>#DIV/0!</v>
      </c>
    </row>
    <row r="74" spans="2:23" ht="18.75" customHeight="1">
      <c r="B74" s="13" t="s">
        <v>14</v>
      </c>
      <c r="C74" s="164"/>
      <c r="D74" s="169"/>
      <c r="E74" s="172"/>
      <c r="F74" s="176"/>
      <c r="G74" s="176"/>
      <c r="H74" s="186"/>
      <c r="I74" s="187"/>
      <c r="J74" s="75">
        <f t="shared" si="1"/>
        <v>0</v>
      </c>
      <c r="K74" s="75">
        <f t="shared" si="2"/>
        <v>0</v>
      </c>
      <c r="L74" s="154">
        <f>K74*係数!$H$30</f>
        <v>0</v>
      </c>
      <c r="M74" s="164"/>
      <c r="N74" s="187"/>
      <c r="O74" s="187"/>
      <c r="P74" s="186"/>
      <c r="Q74" s="187"/>
      <c r="R74" s="75">
        <f t="shared" si="3"/>
        <v>0</v>
      </c>
      <c r="S74" s="204">
        <f t="shared" si="4"/>
        <v>0</v>
      </c>
      <c r="T74" s="154">
        <f>S74*係数!$H$30</f>
        <v>0</v>
      </c>
      <c r="U74" s="204">
        <f t="shared" si="5"/>
        <v>0</v>
      </c>
      <c r="V74" s="207">
        <f t="shared" si="5"/>
        <v>0</v>
      </c>
      <c r="W74" s="137" t="e">
        <f t="shared" si="0"/>
        <v>#DIV/0!</v>
      </c>
    </row>
    <row r="75" spans="2:23" ht="18.75" customHeight="1">
      <c r="B75" s="13" t="s">
        <v>262</v>
      </c>
      <c r="C75" s="164"/>
      <c r="D75" s="169"/>
      <c r="E75" s="172"/>
      <c r="F75" s="176"/>
      <c r="G75" s="176"/>
      <c r="H75" s="186"/>
      <c r="I75" s="187"/>
      <c r="J75" s="75">
        <f t="shared" si="1"/>
        <v>0</v>
      </c>
      <c r="K75" s="75">
        <f t="shared" si="2"/>
        <v>0</v>
      </c>
      <c r="L75" s="154">
        <f>K75*係数!$H$30</f>
        <v>0</v>
      </c>
      <c r="M75" s="164"/>
      <c r="N75" s="187"/>
      <c r="O75" s="187"/>
      <c r="P75" s="186"/>
      <c r="Q75" s="187"/>
      <c r="R75" s="75">
        <f t="shared" si="3"/>
        <v>0</v>
      </c>
      <c r="S75" s="204">
        <f t="shared" si="4"/>
        <v>0</v>
      </c>
      <c r="T75" s="154">
        <f>S75*係数!$H$30</f>
        <v>0</v>
      </c>
      <c r="U75" s="204">
        <f t="shared" si="5"/>
        <v>0</v>
      </c>
      <c r="V75" s="207">
        <f t="shared" si="5"/>
        <v>0</v>
      </c>
      <c r="W75" s="137" t="e">
        <f t="shared" si="0"/>
        <v>#DIV/0!</v>
      </c>
    </row>
    <row r="76" spans="2:23" ht="18.75" customHeight="1">
      <c r="B76" s="13" t="s">
        <v>263</v>
      </c>
      <c r="C76" s="164"/>
      <c r="D76" s="169"/>
      <c r="E76" s="172"/>
      <c r="F76" s="176"/>
      <c r="G76" s="176"/>
      <c r="H76" s="186"/>
      <c r="I76" s="187"/>
      <c r="J76" s="75">
        <f t="shared" si="1"/>
        <v>0</v>
      </c>
      <c r="K76" s="75">
        <f t="shared" si="2"/>
        <v>0</v>
      </c>
      <c r="L76" s="154">
        <f>K76*係数!$H$30</f>
        <v>0</v>
      </c>
      <c r="M76" s="164"/>
      <c r="N76" s="187"/>
      <c r="O76" s="187"/>
      <c r="P76" s="186"/>
      <c r="Q76" s="187"/>
      <c r="R76" s="75">
        <f t="shared" si="3"/>
        <v>0</v>
      </c>
      <c r="S76" s="204">
        <f t="shared" si="4"/>
        <v>0</v>
      </c>
      <c r="T76" s="154">
        <f>S76*係数!$H$30</f>
        <v>0</v>
      </c>
      <c r="U76" s="204">
        <f t="shared" si="5"/>
        <v>0</v>
      </c>
      <c r="V76" s="207">
        <f t="shared" si="5"/>
        <v>0</v>
      </c>
      <c r="W76" s="137" t="e">
        <f t="shared" si="0"/>
        <v>#DIV/0!</v>
      </c>
    </row>
    <row r="77" spans="2:23" ht="18.75" customHeight="1">
      <c r="B77" s="13" t="s">
        <v>168</v>
      </c>
      <c r="C77" s="164"/>
      <c r="D77" s="169"/>
      <c r="E77" s="172"/>
      <c r="F77" s="176"/>
      <c r="G77" s="176"/>
      <c r="H77" s="186"/>
      <c r="I77" s="187"/>
      <c r="J77" s="75">
        <f t="shared" si="1"/>
        <v>0</v>
      </c>
      <c r="K77" s="75">
        <f t="shared" si="2"/>
        <v>0</v>
      </c>
      <c r="L77" s="154">
        <f>K77*係数!$H$30</f>
        <v>0</v>
      </c>
      <c r="M77" s="164"/>
      <c r="N77" s="187"/>
      <c r="O77" s="187"/>
      <c r="P77" s="186"/>
      <c r="Q77" s="187"/>
      <c r="R77" s="75">
        <f t="shared" si="3"/>
        <v>0</v>
      </c>
      <c r="S77" s="204">
        <f t="shared" si="4"/>
        <v>0</v>
      </c>
      <c r="T77" s="154">
        <f>S77*係数!$H$30</f>
        <v>0</v>
      </c>
      <c r="U77" s="204">
        <f t="shared" si="5"/>
        <v>0</v>
      </c>
      <c r="V77" s="207">
        <f t="shared" si="5"/>
        <v>0</v>
      </c>
      <c r="W77" s="137" t="e">
        <f t="shared" si="0"/>
        <v>#DIV/0!</v>
      </c>
    </row>
    <row r="78" spans="2:23" ht="18.75" customHeight="1">
      <c r="B78" s="13" t="s">
        <v>185</v>
      </c>
      <c r="C78" s="164"/>
      <c r="D78" s="169"/>
      <c r="E78" s="172"/>
      <c r="F78" s="176"/>
      <c r="G78" s="176"/>
      <c r="H78" s="186"/>
      <c r="I78" s="187"/>
      <c r="J78" s="75">
        <f t="shared" si="1"/>
        <v>0</v>
      </c>
      <c r="K78" s="75">
        <f t="shared" si="2"/>
        <v>0</v>
      </c>
      <c r="L78" s="154">
        <f>K78*係数!$H$30</f>
        <v>0</v>
      </c>
      <c r="M78" s="164"/>
      <c r="N78" s="187"/>
      <c r="O78" s="187"/>
      <c r="P78" s="186"/>
      <c r="Q78" s="187"/>
      <c r="R78" s="75">
        <f t="shared" si="3"/>
        <v>0</v>
      </c>
      <c r="S78" s="204">
        <f t="shared" si="4"/>
        <v>0</v>
      </c>
      <c r="T78" s="154">
        <f>S78*係数!$H$30</f>
        <v>0</v>
      </c>
      <c r="U78" s="204">
        <f t="shared" si="5"/>
        <v>0</v>
      </c>
      <c r="V78" s="207">
        <f t="shared" si="5"/>
        <v>0</v>
      </c>
      <c r="W78" s="137" t="e">
        <f t="shared" si="0"/>
        <v>#DIV/0!</v>
      </c>
    </row>
    <row r="79" spans="2:23" ht="18.75" customHeight="1">
      <c r="B79" s="13" t="s">
        <v>265</v>
      </c>
      <c r="C79" s="164"/>
      <c r="D79" s="169"/>
      <c r="E79" s="172"/>
      <c r="F79" s="176"/>
      <c r="G79" s="176"/>
      <c r="H79" s="186"/>
      <c r="I79" s="187"/>
      <c r="J79" s="75">
        <f t="shared" si="1"/>
        <v>0</v>
      </c>
      <c r="K79" s="75">
        <f t="shared" si="2"/>
        <v>0</v>
      </c>
      <c r="L79" s="154">
        <f>K79*係数!$H$30</f>
        <v>0</v>
      </c>
      <c r="M79" s="164"/>
      <c r="N79" s="187"/>
      <c r="O79" s="187"/>
      <c r="P79" s="186"/>
      <c r="Q79" s="187"/>
      <c r="R79" s="75">
        <f t="shared" si="3"/>
        <v>0</v>
      </c>
      <c r="S79" s="204">
        <f t="shared" si="4"/>
        <v>0</v>
      </c>
      <c r="T79" s="154">
        <f>S79*係数!$H$30</f>
        <v>0</v>
      </c>
      <c r="U79" s="204">
        <f t="shared" si="5"/>
        <v>0</v>
      </c>
      <c r="V79" s="207">
        <f t="shared" si="5"/>
        <v>0</v>
      </c>
      <c r="W79" s="137" t="e">
        <f t="shared" si="0"/>
        <v>#DIV/0!</v>
      </c>
    </row>
    <row r="80" spans="2:23" ht="18.75" customHeight="1">
      <c r="B80" s="13" t="s">
        <v>171</v>
      </c>
      <c r="C80" s="164"/>
      <c r="D80" s="169"/>
      <c r="E80" s="172"/>
      <c r="F80" s="176"/>
      <c r="G80" s="176"/>
      <c r="H80" s="186"/>
      <c r="I80" s="187"/>
      <c r="J80" s="75">
        <f t="shared" si="1"/>
        <v>0</v>
      </c>
      <c r="K80" s="75">
        <f t="shared" si="2"/>
        <v>0</v>
      </c>
      <c r="L80" s="154">
        <f>K80*係数!$H$30</f>
        <v>0</v>
      </c>
      <c r="M80" s="164"/>
      <c r="N80" s="187"/>
      <c r="O80" s="187"/>
      <c r="P80" s="186"/>
      <c r="Q80" s="187"/>
      <c r="R80" s="75">
        <f t="shared" si="3"/>
        <v>0</v>
      </c>
      <c r="S80" s="204">
        <f t="shared" si="4"/>
        <v>0</v>
      </c>
      <c r="T80" s="154">
        <f>S80*係数!$H$30</f>
        <v>0</v>
      </c>
      <c r="U80" s="204">
        <f t="shared" si="5"/>
        <v>0</v>
      </c>
      <c r="V80" s="207">
        <f t="shared" si="5"/>
        <v>0</v>
      </c>
      <c r="W80" s="137" t="e">
        <f t="shared" ref="W80:W117" si="6">ROUNDDOWN(U80/K80*100,1)</f>
        <v>#DIV/0!</v>
      </c>
    </row>
    <row r="81" spans="2:23" ht="18.75" customHeight="1">
      <c r="B81" s="13" t="s">
        <v>266</v>
      </c>
      <c r="C81" s="164"/>
      <c r="D81" s="169"/>
      <c r="E81" s="172"/>
      <c r="F81" s="176"/>
      <c r="G81" s="176"/>
      <c r="H81" s="186"/>
      <c r="I81" s="187"/>
      <c r="J81" s="75">
        <f t="shared" si="1"/>
        <v>0</v>
      </c>
      <c r="K81" s="75">
        <f t="shared" si="2"/>
        <v>0</v>
      </c>
      <c r="L81" s="154">
        <f>K81*係数!$H$30</f>
        <v>0</v>
      </c>
      <c r="M81" s="164"/>
      <c r="N81" s="187"/>
      <c r="O81" s="187"/>
      <c r="P81" s="186"/>
      <c r="Q81" s="187"/>
      <c r="R81" s="75">
        <f t="shared" si="3"/>
        <v>0</v>
      </c>
      <c r="S81" s="204">
        <f t="shared" si="4"/>
        <v>0</v>
      </c>
      <c r="T81" s="154">
        <f>S81*係数!$H$30</f>
        <v>0</v>
      </c>
      <c r="U81" s="204">
        <f t="shared" si="5"/>
        <v>0</v>
      </c>
      <c r="V81" s="207">
        <f t="shared" si="5"/>
        <v>0</v>
      </c>
      <c r="W81" s="137" t="e">
        <f t="shared" si="6"/>
        <v>#DIV/0!</v>
      </c>
    </row>
    <row r="82" spans="2:23" ht="18.75" customHeight="1">
      <c r="B82" s="13" t="s">
        <v>267</v>
      </c>
      <c r="C82" s="164"/>
      <c r="D82" s="169"/>
      <c r="E82" s="172"/>
      <c r="F82" s="176"/>
      <c r="G82" s="176"/>
      <c r="H82" s="186"/>
      <c r="I82" s="187"/>
      <c r="J82" s="75">
        <f t="shared" ref="J82:J117" si="7">IF(H82="",F82*G82,F82*G82*I82/100)</f>
        <v>0</v>
      </c>
      <c r="K82" s="75">
        <f t="shared" ref="K82:K117" si="8">D82*E82*J82/1000</f>
        <v>0</v>
      </c>
      <c r="L82" s="154">
        <f>K82*係数!$H$30</f>
        <v>0</v>
      </c>
      <c r="M82" s="164"/>
      <c r="N82" s="187"/>
      <c r="O82" s="187"/>
      <c r="P82" s="186"/>
      <c r="Q82" s="187"/>
      <c r="R82" s="75">
        <f t="shared" ref="R82:R117" si="9">IF(P82="",J82,J82*Q82/100)</f>
        <v>0</v>
      </c>
      <c r="S82" s="204">
        <f t="shared" ref="S82:S117" si="10">N82*O82*R82/1000</f>
        <v>0</v>
      </c>
      <c r="T82" s="154">
        <f>S82*係数!$H$30</f>
        <v>0</v>
      </c>
      <c r="U82" s="204">
        <f t="shared" ref="U82:V117" si="11">K82-S82</f>
        <v>0</v>
      </c>
      <c r="V82" s="207">
        <f t="shared" si="11"/>
        <v>0</v>
      </c>
      <c r="W82" s="137" t="e">
        <f t="shared" si="6"/>
        <v>#DIV/0!</v>
      </c>
    </row>
    <row r="83" spans="2:23" ht="18.75" customHeight="1">
      <c r="B83" s="13" t="s">
        <v>268</v>
      </c>
      <c r="C83" s="164"/>
      <c r="D83" s="169"/>
      <c r="E83" s="172"/>
      <c r="F83" s="176"/>
      <c r="G83" s="176"/>
      <c r="H83" s="186"/>
      <c r="I83" s="187"/>
      <c r="J83" s="75">
        <f t="shared" si="7"/>
        <v>0</v>
      </c>
      <c r="K83" s="75">
        <f t="shared" si="8"/>
        <v>0</v>
      </c>
      <c r="L83" s="154">
        <f>K83*係数!$H$30</f>
        <v>0</v>
      </c>
      <c r="M83" s="164"/>
      <c r="N83" s="187"/>
      <c r="O83" s="187"/>
      <c r="P83" s="186"/>
      <c r="Q83" s="187"/>
      <c r="R83" s="75">
        <f t="shared" si="9"/>
        <v>0</v>
      </c>
      <c r="S83" s="204">
        <f t="shared" si="10"/>
        <v>0</v>
      </c>
      <c r="T83" s="154">
        <f>S83*係数!$H$30</f>
        <v>0</v>
      </c>
      <c r="U83" s="204">
        <f t="shared" si="11"/>
        <v>0</v>
      </c>
      <c r="V83" s="207">
        <f t="shared" si="11"/>
        <v>0</v>
      </c>
      <c r="W83" s="137" t="e">
        <f t="shared" si="6"/>
        <v>#DIV/0!</v>
      </c>
    </row>
    <row r="84" spans="2:23" ht="18.75" customHeight="1">
      <c r="B84" s="13" t="s">
        <v>269</v>
      </c>
      <c r="C84" s="164"/>
      <c r="D84" s="169"/>
      <c r="E84" s="172"/>
      <c r="F84" s="176"/>
      <c r="G84" s="176"/>
      <c r="H84" s="186"/>
      <c r="I84" s="187"/>
      <c r="J84" s="75">
        <f t="shared" si="7"/>
        <v>0</v>
      </c>
      <c r="K84" s="75">
        <f t="shared" si="8"/>
        <v>0</v>
      </c>
      <c r="L84" s="154">
        <f>K84*係数!$H$30</f>
        <v>0</v>
      </c>
      <c r="M84" s="164"/>
      <c r="N84" s="187"/>
      <c r="O84" s="187"/>
      <c r="P84" s="186"/>
      <c r="Q84" s="187"/>
      <c r="R84" s="75">
        <f t="shared" si="9"/>
        <v>0</v>
      </c>
      <c r="S84" s="204">
        <f t="shared" si="10"/>
        <v>0</v>
      </c>
      <c r="T84" s="154">
        <f>S84*係数!$H$30</f>
        <v>0</v>
      </c>
      <c r="U84" s="204">
        <f t="shared" si="11"/>
        <v>0</v>
      </c>
      <c r="V84" s="207">
        <f t="shared" si="11"/>
        <v>0</v>
      </c>
      <c r="W84" s="137" t="e">
        <f t="shared" si="6"/>
        <v>#DIV/0!</v>
      </c>
    </row>
    <row r="85" spans="2:23" ht="18.75" customHeight="1">
      <c r="B85" s="13" t="s">
        <v>236</v>
      </c>
      <c r="C85" s="164"/>
      <c r="D85" s="169"/>
      <c r="E85" s="172"/>
      <c r="F85" s="176"/>
      <c r="G85" s="176"/>
      <c r="H85" s="186"/>
      <c r="I85" s="187"/>
      <c r="J85" s="75">
        <f t="shared" si="7"/>
        <v>0</v>
      </c>
      <c r="K85" s="75">
        <f t="shared" si="8"/>
        <v>0</v>
      </c>
      <c r="L85" s="154">
        <f>K85*係数!$H$30</f>
        <v>0</v>
      </c>
      <c r="M85" s="164"/>
      <c r="N85" s="187"/>
      <c r="O85" s="187"/>
      <c r="P85" s="186"/>
      <c r="Q85" s="187"/>
      <c r="R85" s="75">
        <f t="shared" si="9"/>
        <v>0</v>
      </c>
      <c r="S85" s="204">
        <f t="shared" si="10"/>
        <v>0</v>
      </c>
      <c r="T85" s="154">
        <f>S85*係数!$H$30</f>
        <v>0</v>
      </c>
      <c r="U85" s="204">
        <f t="shared" si="11"/>
        <v>0</v>
      </c>
      <c r="V85" s="207">
        <f t="shared" si="11"/>
        <v>0</v>
      </c>
      <c r="W85" s="137" t="e">
        <f t="shared" si="6"/>
        <v>#DIV/0!</v>
      </c>
    </row>
    <row r="86" spans="2:23" ht="18.75" customHeight="1">
      <c r="B86" s="13" t="s">
        <v>270</v>
      </c>
      <c r="C86" s="164"/>
      <c r="D86" s="169"/>
      <c r="E86" s="172"/>
      <c r="F86" s="176"/>
      <c r="G86" s="176"/>
      <c r="H86" s="186"/>
      <c r="I86" s="187"/>
      <c r="J86" s="75">
        <f t="shared" si="7"/>
        <v>0</v>
      </c>
      <c r="K86" s="75">
        <f t="shared" si="8"/>
        <v>0</v>
      </c>
      <c r="L86" s="154">
        <f>K86*係数!$H$30</f>
        <v>0</v>
      </c>
      <c r="M86" s="164"/>
      <c r="N86" s="187"/>
      <c r="O86" s="187"/>
      <c r="P86" s="186"/>
      <c r="Q86" s="187"/>
      <c r="R86" s="75">
        <f t="shared" si="9"/>
        <v>0</v>
      </c>
      <c r="S86" s="204">
        <f t="shared" si="10"/>
        <v>0</v>
      </c>
      <c r="T86" s="154">
        <f>S86*係数!$H$30</f>
        <v>0</v>
      </c>
      <c r="U86" s="204">
        <f t="shared" si="11"/>
        <v>0</v>
      </c>
      <c r="V86" s="207">
        <f t="shared" si="11"/>
        <v>0</v>
      </c>
      <c r="W86" s="137" t="e">
        <f t="shared" si="6"/>
        <v>#DIV/0!</v>
      </c>
    </row>
    <row r="87" spans="2:23" ht="18.75" customHeight="1">
      <c r="B87" s="13" t="s">
        <v>196</v>
      </c>
      <c r="C87" s="164"/>
      <c r="D87" s="169"/>
      <c r="E87" s="172"/>
      <c r="F87" s="176"/>
      <c r="G87" s="176"/>
      <c r="H87" s="186"/>
      <c r="I87" s="187"/>
      <c r="J87" s="75">
        <f t="shared" si="7"/>
        <v>0</v>
      </c>
      <c r="K87" s="75">
        <f t="shared" si="8"/>
        <v>0</v>
      </c>
      <c r="L87" s="154">
        <f>K87*係数!$H$30</f>
        <v>0</v>
      </c>
      <c r="M87" s="164"/>
      <c r="N87" s="187"/>
      <c r="O87" s="187"/>
      <c r="P87" s="186"/>
      <c r="Q87" s="187"/>
      <c r="R87" s="75">
        <f t="shared" si="9"/>
        <v>0</v>
      </c>
      <c r="S87" s="204">
        <f t="shared" si="10"/>
        <v>0</v>
      </c>
      <c r="T87" s="154">
        <f>S87*係数!$H$30</f>
        <v>0</v>
      </c>
      <c r="U87" s="204">
        <f t="shared" si="11"/>
        <v>0</v>
      </c>
      <c r="V87" s="207">
        <f t="shared" si="11"/>
        <v>0</v>
      </c>
      <c r="W87" s="137" t="e">
        <f t="shared" si="6"/>
        <v>#DIV/0!</v>
      </c>
    </row>
    <row r="88" spans="2:23" ht="18.75" customHeight="1">
      <c r="B88" s="13" t="s">
        <v>271</v>
      </c>
      <c r="C88" s="164"/>
      <c r="D88" s="169"/>
      <c r="E88" s="172"/>
      <c r="F88" s="176"/>
      <c r="G88" s="176"/>
      <c r="H88" s="186"/>
      <c r="I88" s="187"/>
      <c r="J88" s="75">
        <f t="shared" si="7"/>
        <v>0</v>
      </c>
      <c r="K88" s="75">
        <f t="shared" si="8"/>
        <v>0</v>
      </c>
      <c r="L88" s="154">
        <f>K88*係数!$H$30</f>
        <v>0</v>
      </c>
      <c r="M88" s="164"/>
      <c r="N88" s="187"/>
      <c r="O88" s="187"/>
      <c r="P88" s="186"/>
      <c r="Q88" s="187"/>
      <c r="R88" s="75">
        <f t="shared" si="9"/>
        <v>0</v>
      </c>
      <c r="S88" s="204">
        <f t="shared" si="10"/>
        <v>0</v>
      </c>
      <c r="T88" s="154">
        <f>S88*係数!$H$30</f>
        <v>0</v>
      </c>
      <c r="U88" s="204">
        <f t="shared" si="11"/>
        <v>0</v>
      </c>
      <c r="V88" s="207">
        <f t="shared" si="11"/>
        <v>0</v>
      </c>
      <c r="W88" s="137" t="e">
        <f t="shared" si="6"/>
        <v>#DIV/0!</v>
      </c>
    </row>
    <row r="89" spans="2:23" ht="18.75" customHeight="1">
      <c r="B89" s="13" t="s">
        <v>273</v>
      </c>
      <c r="C89" s="164"/>
      <c r="D89" s="169"/>
      <c r="E89" s="172"/>
      <c r="F89" s="176"/>
      <c r="G89" s="176"/>
      <c r="H89" s="186"/>
      <c r="I89" s="187"/>
      <c r="J89" s="75">
        <f t="shared" si="7"/>
        <v>0</v>
      </c>
      <c r="K89" s="75">
        <f t="shared" si="8"/>
        <v>0</v>
      </c>
      <c r="L89" s="154">
        <f>K89*係数!$H$30</f>
        <v>0</v>
      </c>
      <c r="M89" s="164"/>
      <c r="N89" s="187"/>
      <c r="O89" s="187"/>
      <c r="P89" s="186"/>
      <c r="Q89" s="187"/>
      <c r="R89" s="75">
        <f t="shared" si="9"/>
        <v>0</v>
      </c>
      <c r="S89" s="204">
        <f t="shared" si="10"/>
        <v>0</v>
      </c>
      <c r="T89" s="154">
        <f>S89*係数!$H$30</f>
        <v>0</v>
      </c>
      <c r="U89" s="204">
        <f t="shared" si="11"/>
        <v>0</v>
      </c>
      <c r="V89" s="207">
        <f t="shared" si="11"/>
        <v>0</v>
      </c>
      <c r="W89" s="137" t="e">
        <f t="shared" si="6"/>
        <v>#DIV/0!</v>
      </c>
    </row>
    <row r="90" spans="2:23" ht="18.75" customHeight="1">
      <c r="B90" s="13" t="s">
        <v>274</v>
      </c>
      <c r="C90" s="164"/>
      <c r="D90" s="169"/>
      <c r="E90" s="172"/>
      <c r="F90" s="176"/>
      <c r="G90" s="176"/>
      <c r="H90" s="186"/>
      <c r="I90" s="187"/>
      <c r="J90" s="75">
        <f t="shared" si="7"/>
        <v>0</v>
      </c>
      <c r="K90" s="75">
        <f t="shared" si="8"/>
        <v>0</v>
      </c>
      <c r="L90" s="154">
        <f>K90*係数!$H$30</f>
        <v>0</v>
      </c>
      <c r="M90" s="164"/>
      <c r="N90" s="187"/>
      <c r="O90" s="187"/>
      <c r="P90" s="186"/>
      <c r="Q90" s="187"/>
      <c r="R90" s="75">
        <f t="shared" si="9"/>
        <v>0</v>
      </c>
      <c r="S90" s="204">
        <f t="shared" si="10"/>
        <v>0</v>
      </c>
      <c r="T90" s="154">
        <f>S90*係数!$H$30</f>
        <v>0</v>
      </c>
      <c r="U90" s="204">
        <f t="shared" si="11"/>
        <v>0</v>
      </c>
      <c r="V90" s="207">
        <f t="shared" si="11"/>
        <v>0</v>
      </c>
      <c r="W90" s="137" t="e">
        <f t="shared" si="6"/>
        <v>#DIV/0!</v>
      </c>
    </row>
    <row r="91" spans="2:23" ht="18.75" customHeight="1">
      <c r="B91" s="13" t="s">
        <v>11</v>
      </c>
      <c r="C91" s="164"/>
      <c r="D91" s="169"/>
      <c r="E91" s="172"/>
      <c r="F91" s="176"/>
      <c r="G91" s="176"/>
      <c r="H91" s="186"/>
      <c r="I91" s="187"/>
      <c r="J91" s="75">
        <f t="shared" si="7"/>
        <v>0</v>
      </c>
      <c r="K91" s="75">
        <f t="shared" si="8"/>
        <v>0</v>
      </c>
      <c r="L91" s="154">
        <f>K91*係数!$H$30</f>
        <v>0</v>
      </c>
      <c r="M91" s="164"/>
      <c r="N91" s="187"/>
      <c r="O91" s="187"/>
      <c r="P91" s="186"/>
      <c r="Q91" s="187"/>
      <c r="R91" s="75">
        <f t="shared" si="9"/>
        <v>0</v>
      </c>
      <c r="S91" s="204">
        <f t="shared" si="10"/>
        <v>0</v>
      </c>
      <c r="T91" s="154">
        <f>S91*係数!$H$30</f>
        <v>0</v>
      </c>
      <c r="U91" s="204">
        <f t="shared" si="11"/>
        <v>0</v>
      </c>
      <c r="V91" s="207">
        <f t="shared" si="11"/>
        <v>0</v>
      </c>
      <c r="W91" s="137" t="e">
        <f t="shared" si="6"/>
        <v>#DIV/0!</v>
      </c>
    </row>
    <row r="92" spans="2:23" ht="18.75" customHeight="1">
      <c r="B92" s="13" t="s">
        <v>142</v>
      </c>
      <c r="C92" s="164"/>
      <c r="D92" s="169"/>
      <c r="E92" s="172"/>
      <c r="F92" s="176"/>
      <c r="G92" s="176"/>
      <c r="H92" s="186"/>
      <c r="I92" s="187"/>
      <c r="J92" s="75">
        <f t="shared" si="7"/>
        <v>0</v>
      </c>
      <c r="K92" s="75">
        <f t="shared" si="8"/>
        <v>0</v>
      </c>
      <c r="L92" s="154">
        <f>K92*係数!$H$30</f>
        <v>0</v>
      </c>
      <c r="M92" s="164"/>
      <c r="N92" s="187"/>
      <c r="O92" s="187"/>
      <c r="P92" s="186"/>
      <c r="Q92" s="187"/>
      <c r="R92" s="75">
        <f t="shared" si="9"/>
        <v>0</v>
      </c>
      <c r="S92" s="204">
        <f t="shared" si="10"/>
        <v>0</v>
      </c>
      <c r="T92" s="154">
        <f>S92*係数!$H$30</f>
        <v>0</v>
      </c>
      <c r="U92" s="204">
        <f t="shared" si="11"/>
        <v>0</v>
      </c>
      <c r="V92" s="207">
        <f t="shared" si="11"/>
        <v>0</v>
      </c>
      <c r="W92" s="137" t="e">
        <f t="shared" si="6"/>
        <v>#DIV/0!</v>
      </c>
    </row>
    <row r="93" spans="2:23" ht="18.75" customHeight="1">
      <c r="B93" s="13" t="s">
        <v>275</v>
      </c>
      <c r="C93" s="164"/>
      <c r="D93" s="169"/>
      <c r="E93" s="172"/>
      <c r="F93" s="176"/>
      <c r="G93" s="176"/>
      <c r="H93" s="186"/>
      <c r="I93" s="187"/>
      <c r="J93" s="75">
        <f t="shared" si="7"/>
        <v>0</v>
      </c>
      <c r="K93" s="75">
        <f t="shared" si="8"/>
        <v>0</v>
      </c>
      <c r="L93" s="154">
        <f>K93*係数!$H$30</f>
        <v>0</v>
      </c>
      <c r="M93" s="164"/>
      <c r="N93" s="187"/>
      <c r="O93" s="187"/>
      <c r="P93" s="186"/>
      <c r="Q93" s="187"/>
      <c r="R93" s="75">
        <f t="shared" si="9"/>
        <v>0</v>
      </c>
      <c r="S93" s="204">
        <f t="shared" si="10"/>
        <v>0</v>
      </c>
      <c r="T93" s="154">
        <f>S93*係数!$H$30</f>
        <v>0</v>
      </c>
      <c r="U93" s="204">
        <f t="shared" si="11"/>
        <v>0</v>
      </c>
      <c r="V93" s="207">
        <f t="shared" si="11"/>
        <v>0</v>
      </c>
      <c r="W93" s="137" t="e">
        <f t="shared" si="6"/>
        <v>#DIV/0!</v>
      </c>
    </row>
    <row r="94" spans="2:23" ht="18.75" customHeight="1">
      <c r="B94" s="13" t="s">
        <v>276</v>
      </c>
      <c r="C94" s="164"/>
      <c r="D94" s="169"/>
      <c r="E94" s="172"/>
      <c r="F94" s="176"/>
      <c r="G94" s="176"/>
      <c r="H94" s="186"/>
      <c r="I94" s="187"/>
      <c r="J94" s="75">
        <f t="shared" si="7"/>
        <v>0</v>
      </c>
      <c r="K94" s="75">
        <f t="shared" si="8"/>
        <v>0</v>
      </c>
      <c r="L94" s="154">
        <f>K94*係数!$H$30</f>
        <v>0</v>
      </c>
      <c r="M94" s="164"/>
      <c r="N94" s="187"/>
      <c r="O94" s="187"/>
      <c r="P94" s="186"/>
      <c r="Q94" s="187"/>
      <c r="R94" s="75">
        <f t="shared" si="9"/>
        <v>0</v>
      </c>
      <c r="S94" s="204">
        <f t="shared" si="10"/>
        <v>0</v>
      </c>
      <c r="T94" s="154">
        <f>S94*係数!$H$30</f>
        <v>0</v>
      </c>
      <c r="U94" s="204">
        <f t="shared" si="11"/>
        <v>0</v>
      </c>
      <c r="V94" s="207">
        <f t="shared" si="11"/>
        <v>0</v>
      </c>
      <c r="W94" s="137" t="e">
        <f t="shared" si="6"/>
        <v>#DIV/0!</v>
      </c>
    </row>
    <row r="95" spans="2:23" ht="18.75" customHeight="1">
      <c r="B95" s="13" t="s">
        <v>167</v>
      </c>
      <c r="C95" s="164"/>
      <c r="D95" s="169"/>
      <c r="E95" s="172"/>
      <c r="F95" s="176"/>
      <c r="G95" s="176"/>
      <c r="H95" s="186"/>
      <c r="I95" s="187"/>
      <c r="J95" s="75">
        <f t="shared" si="7"/>
        <v>0</v>
      </c>
      <c r="K95" s="75">
        <f t="shared" si="8"/>
        <v>0</v>
      </c>
      <c r="L95" s="154">
        <f>K95*係数!$H$30</f>
        <v>0</v>
      </c>
      <c r="M95" s="164"/>
      <c r="N95" s="187"/>
      <c r="O95" s="187"/>
      <c r="P95" s="186"/>
      <c r="Q95" s="187"/>
      <c r="R95" s="75">
        <f t="shared" si="9"/>
        <v>0</v>
      </c>
      <c r="S95" s="204">
        <f t="shared" si="10"/>
        <v>0</v>
      </c>
      <c r="T95" s="154">
        <f>S95*係数!$H$30</f>
        <v>0</v>
      </c>
      <c r="U95" s="204">
        <f t="shared" si="11"/>
        <v>0</v>
      </c>
      <c r="V95" s="207">
        <f t="shared" si="11"/>
        <v>0</v>
      </c>
      <c r="W95" s="137" t="e">
        <f t="shared" si="6"/>
        <v>#DIV/0!</v>
      </c>
    </row>
    <row r="96" spans="2:23" ht="18.75" customHeight="1">
      <c r="B96" s="13" t="s">
        <v>278</v>
      </c>
      <c r="C96" s="164"/>
      <c r="D96" s="169"/>
      <c r="E96" s="172"/>
      <c r="F96" s="176"/>
      <c r="G96" s="176"/>
      <c r="H96" s="186"/>
      <c r="I96" s="187"/>
      <c r="J96" s="75">
        <f t="shared" si="7"/>
        <v>0</v>
      </c>
      <c r="K96" s="75">
        <f t="shared" si="8"/>
        <v>0</v>
      </c>
      <c r="L96" s="154">
        <f>K96*係数!$H$30</f>
        <v>0</v>
      </c>
      <c r="M96" s="164"/>
      <c r="N96" s="187"/>
      <c r="O96" s="187"/>
      <c r="P96" s="186"/>
      <c r="Q96" s="187"/>
      <c r="R96" s="75">
        <f t="shared" si="9"/>
        <v>0</v>
      </c>
      <c r="S96" s="204">
        <f t="shared" si="10"/>
        <v>0</v>
      </c>
      <c r="T96" s="154">
        <f>S96*係数!$H$30</f>
        <v>0</v>
      </c>
      <c r="U96" s="204">
        <f t="shared" si="11"/>
        <v>0</v>
      </c>
      <c r="V96" s="207">
        <f t="shared" si="11"/>
        <v>0</v>
      </c>
      <c r="W96" s="137" t="e">
        <f t="shared" si="6"/>
        <v>#DIV/0!</v>
      </c>
    </row>
    <row r="97" spans="2:23" ht="18.75" customHeight="1">
      <c r="B97" s="13" t="s">
        <v>280</v>
      </c>
      <c r="C97" s="164"/>
      <c r="D97" s="169"/>
      <c r="E97" s="172"/>
      <c r="F97" s="176"/>
      <c r="G97" s="176"/>
      <c r="H97" s="186"/>
      <c r="I97" s="187"/>
      <c r="J97" s="75">
        <f t="shared" si="7"/>
        <v>0</v>
      </c>
      <c r="K97" s="75">
        <f t="shared" si="8"/>
        <v>0</v>
      </c>
      <c r="L97" s="154">
        <f>K97*係数!$H$30</f>
        <v>0</v>
      </c>
      <c r="M97" s="164"/>
      <c r="N97" s="187"/>
      <c r="O97" s="187"/>
      <c r="P97" s="186"/>
      <c r="Q97" s="187"/>
      <c r="R97" s="75">
        <f t="shared" si="9"/>
        <v>0</v>
      </c>
      <c r="S97" s="204">
        <f t="shared" si="10"/>
        <v>0</v>
      </c>
      <c r="T97" s="154">
        <f>S97*係数!$H$30</f>
        <v>0</v>
      </c>
      <c r="U97" s="204">
        <f t="shared" si="11"/>
        <v>0</v>
      </c>
      <c r="V97" s="207">
        <f t="shared" si="11"/>
        <v>0</v>
      </c>
      <c r="W97" s="137" t="e">
        <f t="shared" si="6"/>
        <v>#DIV/0!</v>
      </c>
    </row>
    <row r="98" spans="2:23" ht="18.75" customHeight="1">
      <c r="B98" s="13" t="s">
        <v>240</v>
      </c>
      <c r="C98" s="164"/>
      <c r="D98" s="169"/>
      <c r="E98" s="172"/>
      <c r="F98" s="176"/>
      <c r="G98" s="176"/>
      <c r="H98" s="186"/>
      <c r="I98" s="187"/>
      <c r="J98" s="75">
        <f t="shared" si="7"/>
        <v>0</v>
      </c>
      <c r="K98" s="75">
        <f t="shared" si="8"/>
        <v>0</v>
      </c>
      <c r="L98" s="154">
        <f>K98*係数!$H$30</f>
        <v>0</v>
      </c>
      <c r="M98" s="164"/>
      <c r="N98" s="187"/>
      <c r="O98" s="187"/>
      <c r="P98" s="186"/>
      <c r="Q98" s="187"/>
      <c r="R98" s="75">
        <f t="shared" si="9"/>
        <v>0</v>
      </c>
      <c r="S98" s="204">
        <f t="shared" si="10"/>
        <v>0</v>
      </c>
      <c r="T98" s="154">
        <f>S98*係数!$H$30</f>
        <v>0</v>
      </c>
      <c r="U98" s="204">
        <f t="shared" si="11"/>
        <v>0</v>
      </c>
      <c r="V98" s="207">
        <f t="shared" si="11"/>
        <v>0</v>
      </c>
      <c r="W98" s="137" t="e">
        <f t="shared" si="6"/>
        <v>#DIV/0!</v>
      </c>
    </row>
    <row r="99" spans="2:23" ht="18.75" customHeight="1">
      <c r="B99" s="13" t="s">
        <v>282</v>
      </c>
      <c r="C99" s="164"/>
      <c r="D99" s="169"/>
      <c r="E99" s="172"/>
      <c r="F99" s="176"/>
      <c r="G99" s="176"/>
      <c r="H99" s="186"/>
      <c r="I99" s="187"/>
      <c r="J99" s="75">
        <f t="shared" si="7"/>
        <v>0</v>
      </c>
      <c r="K99" s="75">
        <f t="shared" si="8"/>
        <v>0</v>
      </c>
      <c r="L99" s="154">
        <f>K99*係数!$H$30</f>
        <v>0</v>
      </c>
      <c r="M99" s="164"/>
      <c r="N99" s="187"/>
      <c r="O99" s="187"/>
      <c r="P99" s="186"/>
      <c r="Q99" s="187"/>
      <c r="R99" s="75">
        <f t="shared" si="9"/>
        <v>0</v>
      </c>
      <c r="S99" s="204">
        <f t="shared" si="10"/>
        <v>0</v>
      </c>
      <c r="T99" s="154">
        <f>S99*係数!$H$30</f>
        <v>0</v>
      </c>
      <c r="U99" s="204">
        <f t="shared" si="11"/>
        <v>0</v>
      </c>
      <c r="V99" s="207">
        <f t="shared" si="11"/>
        <v>0</v>
      </c>
      <c r="W99" s="137" t="e">
        <f t="shared" si="6"/>
        <v>#DIV/0!</v>
      </c>
    </row>
    <row r="100" spans="2:23" ht="18.75" customHeight="1">
      <c r="B100" s="13" t="s">
        <v>54</v>
      </c>
      <c r="C100" s="164"/>
      <c r="D100" s="169"/>
      <c r="E100" s="172"/>
      <c r="F100" s="176"/>
      <c r="G100" s="176"/>
      <c r="H100" s="186"/>
      <c r="I100" s="187"/>
      <c r="J100" s="75">
        <f t="shared" si="7"/>
        <v>0</v>
      </c>
      <c r="K100" s="75">
        <f t="shared" si="8"/>
        <v>0</v>
      </c>
      <c r="L100" s="154">
        <f>K100*係数!$H$30</f>
        <v>0</v>
      </c>
      <c r="M100" s="164"/>
      <c r="N100" s="187"/>
      <c r="O100" s="187"/>
      <c r="P100" s="186"/>
      <c r="Q100" s="187"/>
      <c r="R100" s="75">
        <f t="shared" si="9"/>
        <v>0</v>
      </c>
      <c r="S100" s="204">
        <f t="shared" si="10"/>
        <v>0</v>
      </c>
      <c r="T100" s="154">
        <f>S100*係数!$H$30</f>
        <v>0</v>
      </c>
      <c r="U100" s="204">
        <f t="shared" si="11"/>
        <v>0</v>
      </c>
      <c r="V100" s="207">
        <f t="shared" si="11"/>
        <v>0</v>
      </c>
      <c r="W100" s="137" t="e">
        <f t="shared" si="6"/>
        <v>#DIV/0!</v>
      </c>
    </row>
    <row r="101" spans="2:23" ht="18.75" customHeight="1">
      <c r="B101" s="13" t="s">
        <v>15</v>
      </c>
      <c r="C101" s="164"/>
      <c r="D101" s="169"/>
      <c r="E101" s="172"/>
      <c r="F101" s="176"/>
      <c r="G101" s="176"/>
      <c r="H101" s="186"/>
      <c r="I101" s="187"/>
      <c r="J101" s="75">
        <f t="shared" si="7"/>
        <v>0</v>
      </c>
      <c r="K101" s="75">
        <f t="shared" si="8"/>
        <v>0</v>
      </c>
      <c r="L101" s="154">
        <f>K101*係数!$H$30</f>
        <v>0</v>
      </c>
      <c r="M101" s="164"/>
      <c r="N101" s="187"/>
      <c r="O101" s="187"/>
      <c r="P101" s="186"/>
      <c r="Q101" s="187"/>
      <c r="R101" s="75">
        <f t="shared" si="9"/>
        <v>0</v>
      </c>
      <c r="S101" s="204">
        <f t="shared" si="10"/>
        <v>0</v>
      </c>
      <c r="T101" s="154">
        <f>S101*係数!$H$30</f>
        <v>0</v>
      </c>
      <c r="U101" s="204">
        <f t="shared" si="11"/>
        <v>0</v>
      </c>
      <c r="V101" s="207">
        <f t="shared" si="11"/>
        <v>0</v>
      </c>
      <c r="W101" s="137" t="e">
        <f t="shared" si="6"/>
        <v>#DIV/0!</v>
      </c>
    </row>
    <row r="102" spans="2:23" ht="18.75" customHeight="1">
      <c r="B102" s="13" t="s">
        <v>103</v>
      </c>
      <c r="C102" s="164"/>
      <c r="D102" s="169"/>
      <c r="E102" s="172"/>
      <c r="F102" s="176"/>
      <c r="G102" s="176"/>
      <c r="H102" s="186"/>
      <c r="I102" s="187"/>
      <c r="J102" s="75">
        <f t="shared" si="7"/>
        <v>0</v>
      </c>
      <c r="K102" s="75">
        <f t="shared" si="8"/>
        <v>0</v>
      </c>
      <c r="L102" s="154">
        <f>K102*係数!$H$30</f>
        <v>0</v>
      </c>
      <c r="M102" s="164"/>
      <c r="N102" s="187"/>
      <c r="O102" s="187"/>
      <c r="P102" s="186"/>
      <c r="Q102" s="187"/>
      <c r="R102" s="75">
        <f t="shared" si="9"/>
        <v>0</v>
      </c>
      <c r="S102" s="204">
        <f t="shared" si="10"/>
        <v>0</v>
      </c>
      <c r="T102" s="154">
        <f>S102*係数!$H$30</f>
        <v>0</v>
      </c>
      <c r="U102" s="204">
        <f t="shared" si="11"/>
        <v>0</v>
      </c>
      <c r="V102" s="207">
        <f t="shared" si="11"/>
        <v>0</v>
      </c>
      <c r="W102" s="137" t="e">
        <f t="shared" si="6"/>
        <v>#DIV/0!</v>
      </c>
    </row>
    <row r="103" spans="2:23" ht="18.75" customHeight="1">
      <c r="B103" s="13" t="s">
        <v>131</v>
      </c>
      <c r="C103" s="164"/>
      <c r="D103" s="169"/>
      <c r="E103" s="172"/>
      <c r="F103" s="176"/>
      <c r="G103" s="176"/>
      <c r="H103" s="186"/>
      <c r="I103" s="187"/>
      <c r="J103" s="75">
        <f t="shared" si="7"/>
        <v>0</v>
      </c>
      <c r="K103" s="75">
        <f t="shared" si="8"/>
        <v>0</v>
      </c>
      <c r="L103" s="154">
        <f>K103*係数!$H$30</f>
        <v>0</v>
      </c>
      <c r="M103" s="164"/>
      <c r="N103" s="187"/>
      <c r="O103" s="187"/>
      <c r="P103" s="186"/>
      <c r="Q103" s="187"/>
      <c r="R103" s="75">
        <f t="shared" si="9"/>
        <v>0</v>
      </c>
      <c r="S103" s="204">
        <f t="shared" si="10"/>
        <v>0</v>
      </c>
      <c r="T103" s="154">
        <f>S103*係数!$H$30</f>
        <v>0</v>
      </c>
      <c r="U103" s="204">
        <f t="shared" si="11"/>
        <v>0</v>
      </c>
      <c r="V103" s="207">
        <f t="shared" si="11"/>
        <v>0</v>
      </c>
      <c r="W103" s="137" t="e">
        <f t="shared" si="6"/>
        <v>#DIV/0!</v>
      </c>
    </row>
    <row r="104" spans="2:23" ht="18.75" customHeight="1">
      <c r="B104" s="13" t="s">
        <v>213</v>
      </c>
      <c r="C104" s="164"/>
      <c r="D104" s="169"/>
      <c r="E104" s="172"/>
      <c r="F104" s="176"/>
      <c r="G104" s="176"/>
      <c r="H104" s="186"/>
      <c r="I104" s="187"/>
      <c r="J104" s="75">
        <f t="shared" si="7"/>
        <v>0</v>
      </c>
      <c r="K104" s="75">
        <f t="shared" si="8"/>
        <v>0</v>
      </c>
      <c r="L104" s="154">
        <f>K104*係数!$H$30</f>
        <v>0</v>
      </c>
      <c r="M104" s="164"/>
      <c r="N104" s="187"/>
      <c r="O104" s="187"/>
      <c r="P104" s="186"/>
      <c r="Q104" s="187"/>
      <c r="R104" s="75">
        <f t="shared" si="9"/>
        <v>0</v>
      </c>
      <c r="S104" s="204">
        <f t="shared" si="10"/>
        <v>0</v>
      </c>
      <c r="T104" s="154">
        <f>S104*係数!$H$30</f>
        <v>0</v>
      </c>
      <c r="U104" s="204">
        <f t="shared" si="11"/>
        <v>0</v>
      </c>
      <c r="V104" s="207">
        <f t="shared" si="11"/>
        <v>0</v>
      </c>
      <c r="W104" s="137" t="e">
        <f t="shared" si="6"/>
        <v>#DIV/0!</v>
      </c>
    </row>
    <row r="105" spans="2:23" ht="18.75" customHeight="1">
      <c r="B105" s="13" t="s">
        <v>257</v>
      </c>
      <c r="C105" s="164"/>
      <c r="D105" s="169"/>
      <c r="E105" s="172"/>
      <c r="F105" s="176"/>
      <c r="G105" s="176"/>
      <c r="H105" s="186"/>
      <c r="I105" s="187"/>
      <c r="J105" s="75">
        <f t="shared" si="7"/>
        <v>0</v>
      </c>
      <c r="K105" s="75">
        <f t="shared" si="8"/>
        <v>0</v>
      </c>
      <c r="L105" s="154">
        <f>K105*係数!$H$30</f>
        <v>0</v>
      </c>
      <c r="M105" s="164"/>
      <c r="N105" s="187"/>
      <c r="O105" s="187"/>
      <c r="P105" s="186"/>
      <c r="Q105" s="187"/>
      <c r="R105" s="75">
        <f t="shared" si="9"/>
        <v>0</v>
      </c>
      <c r="S105" s="204">
        <f t="shared" si="10"/>
        <v>0</v>
      </c>
      <c r="T105" s="154">
        <f>S105*係数!$H$30</f>
        <v>0</v>
      </c>
      <c r="U105" s="204">
        <f t="shared" si="11"/>
        <v>0</v>
      </c>
      <c r="V105" s="207">
        <f t="shared" si="11"/>
        <v>0</v>
      </c>
      <c r="W105" s="137" t="e">
        <f t="shared" si="6"/>
        <v>#DIV/0!</v>
      </c>
    </row>
    <row r="106" spans="2:23" ht="18.75" customHeight="1">
      <c r="B106" s="13" t="s">
        <v>283</v>
      </c>
      <c r="C106" s="164"/>
      <c r="D106" s="169"/>
      <c r="E106" s="172"/>
      <c r="F106" s="176"/>
      <c r="G106" s="176"/>
      <c r="H106" s="186"/>
      <c r="I106" s="187"/>
      <c r="J106" s="75">
        <f t="shared" si="7"/>
        <v>0</v>
      </c>
      <c r="K106" s="75">
        <f t="shared" si="8"/>
        <v>0</v>
      </c>
      <c r="L106" s="154">
        <f>K106*係数!$H$30</f>
        <v>0</v>
      </c>
      <c r="M106" s="164"/>
      <c r="N106" s="187"/>
      <c r="O106" s="187"/>
      <c r="P106" s="186"/>
      <c r="Q106" s="187"/>
      <c r="R106" s="75">
        <f t="shared" si="9"/>
        <v>0</v>
      </c>
      <c r="S106" s="204">
        <f t="shared" si="10"/>
        <v>0</v>
      </c>
      <c r="T106" s="154">
        <f>S106*係数!$H$30</f>
        <v>0</v>
      </c>
      <c r="U106" s="204">
        <f t="shared" si="11"/>
        <v>0</v>
      </c>
      <c r="V106" s="207">
        <f t="shared" si="11"/>
        <v>0</v>
      </c>
      <c r="W106" s="137" t="e">
        <f t="shared" si="6"/>
        <v>#DIV/0!</v>
      </c>
    </row>
    <row r="107" spans="2:23" ht="18.75" customHeight="1">
      <c r="B107" s="13" t="s">
        <v>111</v>
      </c>
      <c r="C107" s="164"/>
      <c r="D107" s="169"/>
      <c r="E107" s="172"/>
      <c r="F107" s="176"/>
      <c r="G107" s="176"/>
      <c r="H107" s="186"/>
      <c r="I107" s="187"/>
      <c r="J107" s="75">
        <f t="shared" si="7"/>
        <v>0</v>
      </c>
      <c r="K107" s="75">
        <f t="shared" si="8"/>
        <v>0</v>
      </c>
      <c r="L107" s="154">
        <f>K107*係数!$H$30</f>
        <v>0</v>
      </c>
      <c r="M107" s="164"/>
      <c r="N107" s="187"/>
      <c r="O107" s="187"/>
      <c r="P107" s="186"/>
      <c r="Q107" s="187"/>
      <c r="R107" s="75">
        <f t="shared" si="9"/>
        <v>0</v>
      </c>
      <c r="S107" s="204">
        <f t="shared" si="10"/>
        <v>0</v>
      </c>
      <c r="T107" s="154">
        <f>S107*係数!$H$30</f>
        <v>0</v>
      </c>
      <c r="U107" s="204">
        <f t="shared" si="11"/>
        <v>0</v>
      </c>
      <c r="V107" s="207">
        <f t="shared" si="11"/>
        <v>0</v>
      </c>
      <c r="W107" s="137" t="e">
        <f t="shared" si="6"/>
        <v>#DIV/0!</v>
      </c>
    </row>
    <row r="108" spans="2:23" ht="18.75" customHeight="1">
      <c r="B108" s="13" t="s">
        <v>211</v>
      </c>
      <c r="C108" s="164"/>
      <c r="D108" s="169"/>
      <c r="E108" s="172"/>
      <c r="F108" s="176"/>
      <c r="G108" s="176"/>
      <c r="H108" s="186"/>
      <c r="I108" s="187"/>
      <c r="J108" s="75">
        <f t="shared" si="7"/>
        <v>0</v>
      </c>
      <c r="K108" s="75">
        <f t="shared" si="8"/>
        <v>0</v>
      </c>
      <c r="L108" s="154">
        <f>K108*係数!$H$30</f>
        <v>0</v>
      </c>
      <c r="M108" s="164"/>
      <c r="N108" s="187"/>
      <c r="O108" s="187"/>
      <c r="P108" s="186"/>
      <c r="Q108" s="187"/>
      <c r="R108" s="75">
        <f t="shared" si="9"/>
        <v>0</v>
      </c>
      <c r="S108" s="204">
        <f t="shared" si="10"/>
        <v>0</v>
      </c>
      <c r="T108" s="154">
        <f>S108*係数!$H$30</f>
        <v>0</v>
      </c>
      <c r="U108" s="204">
        <f t="shared" si="11"/>
        <v>0</v>
      </c>
      <c r="V108" s="207">
        <f t="shared" si="11"/>
        <v>0</v>
      </c>
      <c r="W108" s="137" t="e">
        <f t="shared" si="6"/>
        <v>#DIV/0!</v>
      </c>
    </row>
    <row r="109" spans="2:23" ht="18.75" customHeight="1">
      <c r="B109" s="13" t="s">
        <v>284</v>
      </c>
      <c r="C109" s="164"/>
      <c r="D109" s="169"/>
      <c r="E109" s="172"/>
      <c r="F109" s="176"/>
      <c r="G109" s="176"/>
      <c r="H109" s="186"/>
      <c r="I109" s="187"/>
      <c r="J109" s="75">
        <f t="shared" si="7"/>
        <v>0</v>
      </c>
      <c r="K109" s="75">
        <f t="shared" si="8"/>
        <v>0</v>
      </c>
      <c r="L109" s="154">
        <f>K109*係数!$H$30</f>
        <v>0</v>
      </c>
      <c r="M109" s="164"/>
      <c r="N109" s="187"/>
      <c r="O109" s="187"/>
      <c r="P109" s="186"/>
      <c r="Q109" s="187"/>
      <c r="R109" s="75">
        <f t="shared" si="9"/>
        <v>0</v>
      </c>
      <c r="S109" s="204">
        <f t="shared" si="10"/>
        <v>0</v>
      </c>
      <c r="T109" s="154">
        <f>S109*係数!$H$30</f>
        <v>0</v>
      </c>
      <c r="U109" s="204">
        <f t="shared" si="11"/>
        <v>0</v>
      </c>
      <c r="V109" s="207">
        <f t="shared" si="11"/>
        <v>0</v>
      </c>
      <c r="W109" s="137" t="e">
        <f t="shared" si="6"/>
        <v>#DIV/0!</v>
      </c>
    </row>
    <row r="110" spans="2:23" ht="18.75" customHeight="1">
      <c r="B110" s="13" t="s">
        <v>73</v>
      </c>
      <c r="C110" s="164"/>
      <c r="D110" s="169"/>
      <c r="E110" s="172"/>
      <c r="F110" s="176"/>
      <c r="G110" s="176"/>
      <c r="H110" s="186"/>
      <c r="I110" s="187"/>
      <c r="J110" s="75">
        <f t="shared" si="7"/>
        <v>0</v>
      </c>
      <c r="K110" s="75">
        <f t="shared" si="8"/>
        <v>0</v>
      </c>
      <c r="L110" s="154">
        <f>K110*係数!$H$30</f>
        <v>0</v>
      </c>
      <c r="M110" s="164"/>
      <c r="N110" s="187"/>
      <c r="O110" s="187"/>
      <c r="P110" s="186"/>
      <c r="Q110" s="187"/>
      <c r="R110" s="75">
        <f t="shared" si="9"/>
        <v>0</v>
      </c>
      <c r="S110" s="204">
        <f t="shared" si="10"/>
        <v>0</v>
      </c>
      <c r="T110" s="154">
        <f>S110*係数!$H$30</f>
        <v>0</v>
      </c>
      <c r="U110" s="204">
        <f t="shared" si="11"/>
        <v>0</v>
      </c>
      <c r="V110" s="207">
        <f t="shared" si="11"/>
        <v>0</v>
      </c>
      <c r="W110" s="137" t="e">
        <f t="shared" si="6"/>
        <v>#DIV/0!</v>
      </c>
    </row>
    <row r="111" spans="2:23" ht="18.75" customHeight="1">
      <c r="B111" s="13" t="s">
        <v>287</v>
      </c>
      <c r="C111" s="164"/>
      <c r="D111" s="169"/>
      <c r="E111" s="172"/>
      <c r="F111" s="176"/>
      <c r="G111" s="176"/>
      <c r="H111" s="186"/>
      <c r="I111" s="187"/>
      <c r="J111" s="75">
        <f t="shared" si="7"/>
        <v>0</v>
      </c>
      <c r="K111" s="75">
        <f t="shared" si="8"/>
        <v>0</v>
      </c>
      <c r="L111" s="154">
        <f>K111*係数!$H$30</f>
        <v>0</v>
      </c>
      <c r="M111" s="164"/>
      <c r="N111" s="187"/>
      <c r="O111" s="187"/>
      <c r="P111" s="186"/>
      <c r="Q111" s="187"/>
      <c r="R111" s="75">
        <f t="shared" si="9"/>
        <v>0</v>
      </c>
      <c r="S111" s="204">
        <f t="shared" si="10"/>
        <v>0</v>
      </c>
      <c r="T111" s="154">
        <f>S111*係数!$H$30</f>
        <v>0</v>
      </c>
      <c r="U111" s="204">
        <f t="shared" si="11"/>
        <v>0</v>
      </c>
      <c r="V111" s="207">
        <f t="shared" si="11"/>
        <v>0</v>
      </c>
      <c r="W111" s="137" t="e">
        <f t="shared" si="6"/>
        <v>#DIV/0!</v>
      </c>
    </row>
    <row r="112" spans="2:23" ht="18.75" customHeight="1">
      <c r="B112" s="13" t="s">
        <v>182</v>
      </c>
      <c r="C112" s="164"/>
      <c r="D112" s="169"/>
      <c r="E112" s="172"/>
      <c r="F112" s="176"/>
      <c r="G112" s="176"/>
      <c r="H112" s="186"/>
      <c r="I112" s="187"/>
      <c r="J112" s="75">
        <f t="shared" si="7"/>
        <v>0</v>
      </c>
      <c r="K112" s="75">
        <f t="shared" si="8"/>
        <v>0</v>
      </c>
      <c r="L112" s="154">
        <f>K112*係数!$H$30</f>
        <v>0</v>
      </c>
      <c r="M112" s="164"/>
      <c r="N112" s="187"/>
      <c r="O112" s="187"/>
      <c r="P112" s="186"/>
      <c r="Q112" s="187"/>
      <c r="R112" s="75">
        <f t="shared" si="9"/>
        <v>0</v>
      </c>
      <c r="S112" s="204">
        <f t="shared" si="10"/>
        <v>0</v>
      </c>
      <c r="T112" s="154">
        <f>S112*係数!$H$30</f>
        <v>0</v>
      </c>
      <c r="U112" s="204">
        <f t="shared" si="11"/>
        <v>0</v>
      </c>
      <c r="V112" s="207">
        <f t="shared" si="11"/>
        <v>0</v>
      </c>
      <c r="W112" s="137" t="e">
        <f t="shared" si="6"/>
        <v>#DIV/0!</v>
      </c>
    </row>
    <row r="113" spans="2:23" ht="18.75" customHeight="1">
      <c r="B113" s="13" t="s">
        <v>288</v>
      </c>
      <c r="C113" s="164"/>
      <c r="D113" s="169"/>
      <c r="E113" s="172"/>
      <c r="F113" s="176"/>
      <c r="G113" s="176"/>
      <c r="H113" s="186"/>
      <c r="I113" s="187"/>
      <c r="J113" s="75">
        <f t="shared" si="7"/>
        <v>0</v>
      </c>
      <c r="K113" s="75">
        <f t="shared" si="8"/>
        <v>0</v>
      </c>
      <c r="L113" s="154">
        <f>K113*係数!$H$30</f>
        <v>0</v>
      </c>
      <c r="M113" s="164"/>
      <c r="N113" s="187"/>
      <c r="O113" s="187"/>
      <c r="P113" s="186"/>
      <c r="Q113" s="187"/>
      <c r="R113" s="75">
        <f t="shared" si="9"/>
        <v>0</v>
      </c>
      <c r="S113" s="204">
        <f t="shared" si="10"/>
        <v>0</v>
      </c>
      <c r="T113" s="154">
        <f>S113*係数!$H$30</f>
        <v>0</v>
      </c>
      <c r="U113" s="204">
        <f t="shared" si="11"/>
        <v>0</v>
      </c>
      <c r="V113" s="207">
        <f t="shared" si="11"/>
        <v>0</v>
      </c>
      <c r="W113" s="137" t="e">
        <f t="shared" si="6"/>
        <v>#DIV/0!</v>
      </c>
    </row>
    <row r="114" spans="2:23" ht="18.75" customHeight="1">
      <c r="B114" s="13" t="s">
        <v>289</v>
      </c>
      <c r="C114" s="164"/>
      <c r="D114" s="169"/>
      <c r="E114" s="172"/>
      <c r="F114" s="176"/>
      <c r="G114" s="176"/>
      <c r="H114" s="186"/>
      <c r="I114" s="187"/>
      <c r="J114" s="75">
        <f t="shared" si="7"/>
        <v>0</v>
      </c>
      <c r="K114" s="75">
        <f t="shared" si="8"/>
        <v>0</v>
      </c>
      <c r="L114" s="154">
        <f>K114*係数!$H$30</f>
        <v>0</v>
      </c>
      <c r="M114" s="164"/>
      <c r="N114" s="187"/>
      <c r="O114" s="187"/>
      <c r="P114" s="186"/>
      <c r="Q114" s="187"/>
      <c r="R114" s="75">
        <f t="shared" si="9"/>
        <v>0</v>
      </c>
      <c r="S114" s="204">
        <f t="shared" si="10"/>
        <v>0</v>
      </c>
      <c r="T114" s="154">
        <f>S114*係数!$H$30</f>
        <v>0</v>
      </c>
      <c r="U114" s="204">
        <f t="shared" si="11"/>
        <v>0</v>
      </c>
      <c r="V114" s="207">
        <f t="shared" si="11"/>
        <v>0</v>
      </c>
      <c r="W114" s="137" t="e">
        <f t="shared" si="6"/>
        <v>#DIV/0!</v>
      </c>
    </row>
    <row r="115" spans="2:23" ht="18.75" customHeight="1">
      <c r="B115" s="13" t="s">
        <v>264</v>
      </c>
      <c r="C115" s="164"/>
      <c r="D115" s="169"/>
      <c r="E115" s="172"/>
      <c r="F115" s="176"/>
      <c r="G115" s="176"/>
      <c r="H115" s="186"/>
      <c r="I115" s="187"/>
      <c r="J115" s="75">
        <f t="shared" si="7"/>
        <v>0</v>
      </c>
      <c r="K115" s="75">
        <f t="shared" si="8"/>
        <v>0</v>
      </c>
      <c r="L115" s="154">
        <f>K115*係数!$H$30</f>
        <v>0</v>
      </c>
      <c r="M115" s="164"/>
      <c r="N115" s="187"/>
      <c r="O115" s="187"/>
      <c r="P115" s="186"/>
      <c r="Q115" s="187"/>
      <c r="R115" s="75">
        <f t="shared" si="9"/>
        <v>0</v>
      </c>
      <c r="S115" s="204">
        <f t="shared" si="10"/>
        <v>0</v>
      </c>
      <c r="T115" s="154">
        <f>S115*係数!$H$30</f>
        <v>0</v>
      </c>
      <c r="U115" s="204">
        <f t="shared" si="11"/>
        <v>0</v>
      </c>
      <c r="V115" s="207">
        <f t="shared" si="11"/>
        <v>0</v>
      </c>
      <c r="W115" s="137" t="e">
        <f t="shared" si="6"/>
        <v>#DIV/0!</v>
      </c>
    </row>
    <row r="116" spans="2:23" ht="18.75" customHeight="1">
      <c r="B116" s="13" t="s">
        <v>166</v>
      </c>
      <c r="C116" s="164"/>
      <c r="D116" s="169"/>
      <c r="E116" s="172"/>
      <c r="F116" s="176"/>
      <c r="G116" s="176"/>
      <c r="H116" s="186"/>
      <c r="I116" s="187"/>
      <c r="J116" s="75">
        <f t="shared" si="7"/>
        <v>0</v>
      </c>
      <c r="K116" s="75">
        <f t="shared" si="8"/>
        <v>0</v>
      </c>
      <c r="L116" s="154">
        <f>K116*係数!$H$30</f>
        <v>0</v>
      </c>
      <c r="M116" s="164"/>
      <c r="N116" s="187"/>
      <c r="O116" s="187"/>
      <c r="P116" s="186"/>
      <c r="Q116" s="187"/>
      <c r="R116" s="75">
        <f t="shared" si="9"/>
        <v>0</v>
      </c>
      <c r="S116" s="204">
        <f t="shared" si="10"/>
        <v>0</v>
      </c>
      <c r="T116" s="154">
        <f>S116*係数!$H$30</f>
        <v>0</v>
      </c>
      <c r="U116" s="204">
        <f t="shared" si="11"/>
        <v>0</v>
      </c>
      <c r="V116" s="207">
        <f t="shared" si="11"/>
        <v>0</v>
      </c>
      <c r="W116" s="137" t="e">
        <f t="shared" si="6"/>
        <v>#DIV/0!</v>
      </c>
    </row>
    <row r="117" spans="2:23" ht="18.75" customHeight="1">
      <c r="B117" s="13" t="s">
        <v>1</v>
      </c>
      <c r="C117" s="164"/>
      <c r="D117" s="169"/>
      <c r="E117" s="172"/>
      <c r="F117" s="176"/>
      <c r="G117" s="176"/>
      <c r="H117" s="186"/>
      <c r="I117" s="187"/>
      <c r="J117" s="75">
        <f t="shared" si="7"/>
        <v>0</v>
      </c>
      <c r="K117" s="75">
        <f t="shared" si="8"/>
        <v>0</v>
      </c>
      <c r="L117" s="154">
        <f>K117*係数!$H$30</f>
        <v>0</v>
      </c>
      <c r="M117" s="164"/>
      <c r="N117" s="187"/>
      <c r="O117" s="187"/>
      <c r="P117" s="186"/>
      <c r="Q117" s="187"/>
      <c r="R117" s="75">
        <f t="shared" si="9"/>
        <v>0</v>
      </c>
      <c r="S117" s="204">
        <f t="shared" si="10"/>
        <v>0</v>
      </c>
      <c r="T117" s="154">
        <f>S117*係数!$H$30</f>
        <v>0</v>
      </c>
      <c r="U117" s="204">
        <f t="shared" si="11"/>
        <v>0</v>
      </c>
      <c r="V117" s="207">
        <f t="shared" si="11"/>
        <v>0</v>
      </c>
      <c r="W117" s="137" t="e">
        <f t="shared" si="6"/>
        <v>#DIV/0!</v>
      </c>
    </row>
    <row r="118" spans="2:23" ht="18.75" customHeight="1">
      <c r="E118" s="170"/>
    </row>
    <row r="119" spans="2:23" ht="18.75" customHeight="1">
      <c r="E119" s="170"/>
    </row>
    <row r="120" spans="2:23" ht="18.75" customHeight="1">
      <c r="E120" s="170"/>
    </row>
    <row r="121" spans="2:23" ht="18.75" customHeight="1">
      <c r="E121" s="170"/>
    </row>
    <row r="122" spans="2:23" ht="18.75" customHeight="1">
      <c r="E122" s="170"/>
    </row>
    <row r="123" spans="2:23" ht="18.75" customHeight="1">
      <c r="E123" s="170"/>
    </row>
    <row r="124" spans="2:23" ht="18.75" customHeight="1">
      <c r="E124" s="170"/>
    </row>
    <row r="125" spans="2:23" ht="18.75" customHeight="1">
      <c r="E125" s="170"/>
    </row>
    <row r="126" spans="2:23" ht="18.75" customHeight="1">
      <c r="E126" s="170"/>
    </row>
    <row r="127" spans="2:23" ht="18.75" customHeight="1">
      <c r="E127" s="170"/>
    </row>
    <row r="128" spans="2:23" ht="18.75" customHeight="1">
      <c r="E128" s="170"/>
    </row>
    <row r="129" spans="5:5" ht="18.75" customHeight="1">
      <c r="E129" s="170"/>
    </row>
    <row r="130" spans="5:5" ht="18.75" customHeight="1">
      <c r="E130" s="170"/>
    </row>
    <row r="131" spans="5:5" ht="18.75" customHeight="1">
      <c r="E131" s="170"/>
    </row>
    <row r="132" spans="5:5" ht="18.75" customHeight="1">
      <c r="E132" s="170"/>
    </row>
    <row r="133" spans="5:5" ht="18.75" customHeight="1">
      <c r="E133" s="170"/>
    </row>
    <row r="134" spans="5:5" ht="18.75" customHeight="1">
      <c r="E134" s="170"/>
    </row>
    <row r="135" spans="5:5" ht="18.75" customHeight="1">
      <c r="E135" s="170"/>
    </row>
    <row r="136" spans="5:5" ht="18.75" customHeight="1">
      <c r="E136" s="170"/>
    </row>
    <row r="137" spans="5:5" ht="18.75" customHeight="1">
      <c r="E137" s="170"/>
    </row>
    <row r="138" spans="5:5" ht="18.75" customHeight="1">
      <c r="E138" s="170"/>
    </row>
    <row r="139" spans="5:5" ht="18.75" customHeight="1">
      <c r="E139" s="170"/>
    </row>
    <row r="140" spans="5:5" ht="18.75" customHeight="1">
      <c r="E140" s="170"/>
    </row>
    <row r="141" spans="5:5" ht="18.75" customHeight="1">
      <c r="E141" s="170"/>
    </row>
    <row r="142" spans="5:5" ht="18.75" customHeight="1">
      <c r="E142" s="170"/>
    </row>
    <row r="143" spans="5:5" ht="18.75" customHeight="1">
      <c r="E143" s="170"/>
    </row>
    <row r="144" spans="5:5" ht="18.75" customHeight="1">
      <c r="E144" s="170"/>
    </row>
    <row r="145" spans="5:5" ht="18.75" customHeight="1">
      <c r="E145" s="170"/>
    </row>
    <row r="146" spans="5:5" ht="18.75" customHeight="1">
      <c r="E146" s="170"/>
    </row>
    <row r="147" spans="5:5" ht="18.75" customHeight="1">
      <c r="E147" s="170"/>
    </row>
    <row r="148" spans="5:5" ht="18.75" customHeight="1">
      <c r="E148" s="170"/>
    </row>
    <row r="149" spans="5:5" ht="18.75" customHeight="1">
      <c r="E149" s="170"/>
    </row>
    <row r="150" spans="5:5" ht="18.75" customHeight="1">
      <c r="E150" s="170"/>
    </row>
    <row r="151" spans="5:5" ht="18.75" customHeight="1">
      <c r="E151" s="170"/>
    </row>
    <row r="152" spans="5:5" ht="18.75" customHeight="1">
      <c r="E152" s="170"/>
    </row>
    <row r="153" spans="5:5" ht="18.75" customHeight="1">
      <c r="E153" s="170"/>
    </row>
    <row r="154" spans="5:5" ht="18.75" customHeight="1">
      <c r="E154" s="170"/>
    </row>
    <row r="155" spans="5:5" ht="18.75" customHeight="1">
      <c r="E155" s="170"/>
    </row>
    <row r="156" spans="5:5" ht="18.75" customHeight="1">
      <c r="E156" s="170"/>
    </row>
    <row r="157" spans="5:5" ht="18.75" customHeight="1">
      <c r="E157" s="170"/>
    </row>
    <row r="158" spans="5:5" ht="18.75" customHeight="1">
      <c r="E158" s="170"/>
    </row>
    <row r="159" spans="5:5" ht="18.75" customHeight="1">
      <c r="E159" s="170"/>
    </row>
    <row r="160" spans="5:5" ht="18.75" customHeight="1">
      <c r="E160" s="170"/>
    </row>
    <row r="161" spans="5:5" ht="18.75" customHeight="1">
      <c r="E161" s="170"/>
    </row>
    <row r="162" spans="5:5" ht="18.75" customHeight="1">
      <c r="E162" s="170"/>
    </row>
    <row r="163" spans="5:5" ht="18.75" customHeight="1">
      <c r="E163" s="170"/>
    </row>
    <row r="164" spans="5:5" ht="18.75" customHeight="1">
      <c r="E164" s="170"/>
    </row>
    <row r="165" spans="5:5" ht="18.75" customHeight="1">
      <c r="E165" s="170"/>
    </row>
    <row r="166" spans="5:5" ht="18.75" customHeight="1">
      <c r="E166" s="170"/>
    </row>
    <row r="167" spans="5:5" ht="18.75" customHeight="1">
      <c r="E167" s="170"/>
    </row>
    <row r="168" spans="5:5" ht="18.75" customHeight="1">
      <c r="E168" s="170"/>
    </row>
    <row r="169" spans="5:5" ht="18.75" customHeight="1">
      <c r="E169" s="170"/>
    </row>
    <row r="170" spans="5:5" ht="18.75" customHeight="1">
      <c r="E170" s="170"/>
    </row>
    <row r="171" spans="5:5" ht="18.75" customHeight="1">
      <c r="E171" s="170"/>
    </row>
    <row r="172" spans="5:5" ht="18.75" customHeight="1">
      <c r="E172" s="170"/>
    </row>
    <row r="173" spans="5:5" ht="18.75" customHeight="1">
      <c r="E173" s="170"/>
    </row>
    <row r="174" spans="5:5" ht="18.75" customHeight="1">
      <c r="E174" s="170"/>
    </row>
    <row r="175" spans="5:5" ht="18.75" customHeight="1">
      <c r="E175" s="170"/>
    </row>
    <row r="176" spans="5:5" ht="18.75" customHeight="1">
      <c r="E176" s="170"/>
    </row>
    <row r="177" spans="5:5" ht="18.75" customHeight="1">
      <c r="E177" s="170"/>
    </row>
    <row r="178" spans="5:5" ht="18.75" customHeight="1">
      <c r="E178" s="170"/>
    </row>
    <row r="179" spans="5:5" ht="18.75" customHeight="1">
      <c r="E179" s="170"/>
    </row>
    <row r="180" spans="5:5" ht="18.75" customHeight="1">
      <c r="E180" s="170"/>
    </row>
    <row r="181" spans="5:5" ht="18.75" customHeight="1">
      <c r="E181" s="170"/>
    </row>
    <row r="182" spans="5:5" ht="18.75" customHeight="1">
      <c r="E182" s="170"/>
    </row>
    <row r="183" spans="5:5" ht="18.75" customHeight="1">
      <c r="E183" s="170"/>
    </row>
    <row r="184" spans="5:5" ht="18.75" customHeight="1">
      <c r="E184" s="170"/>
    </row>
    <row r="185" spans="5:5" ht="18.75" customHeight="1">
      <c r="E185" s="170"/>
    </row>
    <row r="186" spans="5:5" ht="18.75" customHeight="1">
      <c r="E186" s="170"/>
    </row>
    <row r="187" spans="5:5" ht="18.75" customHeight="1">
      <c r="E187" s="170"/>
    </row>
    <row r="188" spans="5:5" ht="18.75" customHeight="1">
      <c r="E188" s="170"/>
    </row>
    <row r="189" spans="5:5" ht="18.75" customHeight="1">
      <c r="E189" s="170"/>
    </row>
    <row r="190" spans="5:5" ht="18.75" customHeight="1">
      <c r="E190" s="170"/>
    </row>
    <row r="191" spans="5:5" ht="18.75" customHeight="1">
      <c r="E191" s="170"/>
    </row>
    <row r="192" spans="5:5" ht="18.75" customHeight="1">
      <c r="E192" s="170"/>
    </row>
    <row r="193" spans="5:5" ht="18.75" customHeight="1">
      <c r="E193" s="170"/>
    </row>
    <row r="194" spans="5:5" ht="18.75" customHeight="1">
      <c r="E194" s="170"/>
    </row>
    <row r="195" spans="5:5" ht="18.75" customHeight="1">
      <c r="E195" s="170"/>
    </row>
    <row r="196" spans="5:5" ht="18.75" customHeight="1">
      <c r="E196" s="170"/>
    </row>
    <row r="197" spans="5:5" ht="18.75" customHeight="1">
      <c r="E197" s="170"/>
    </row>
    <row r="198" spans="5:5" ht="18.75" customHeight="1">
      <c r="E198" s="170"/>
    </row>
    <row r="199" spans="5:5" ht="18.75" customHeight="1">
      <c r="E199" s="170"/>
    </row>
    <row r="200" spans="5:5" ht="18.75" customHeight="1">
      <c r="E200" s="170"/>
    </row>
    <row r="201" spans="5:5" ht="18.75" customHeight="1">
      <c r="E201" s="170"/>
    </row>
    <row r="202" spans="5:5" ht="18.75" customHeight="1">
      <c r="E202" s="170"/>
    </row>
    <row r="203" spans="5:5" ht="18.75" customHeight="1">
      <c r="E203" s="170"/>
    </row>
    <row r="204" spans="5:5" ht="18.75" customHeight="1">
      <c r="E204" s="170"/>
    </row>
    <row r="205" spans="5:5" ht="18.75" customHeight="1">
      <c r="E205" s="170"/>
    </row>
    <row r="206" spans="5:5" ht="18.75" customHeight="1">
      <c r="E206" s="170"/>
    </row>
    <row r="207" spans="5:5" ht="18.75" customHeight="1">
      <c r="E207" s="170"/>
    </row>
    <row r="208" spans="5:5" ht="18.75" customHeight="1">
      <c r="E208" s="170"/>
    </row>
    <row r="209" spans="5:5" ht="18.75" customHeight="1">
      <c r="E209" s="170"/>
    </row>
    <row r="210" spans="5:5" ht="18.75" customHeight="1">
      <c r="E210" s="170"/>
    </row>
    <row r="211" spans="5:5" ht="18.75" customHeight="1">
      <c r="E211" s="170"/>
    </row>
    <row r="212" spans="5:5" ht="18.75" customHeight="1">
      <c r="E212" s="170"/>
    </row>
    <row r="213" spans="5:5" ht="18.75" customHeight="1">
      <c r="E213" s="170"/>
    </row>
    <row r="214" spans="5:5" ht="18.75" customHeight="1">
      <c r="E214" s="170"/>
    </row>
    <row r="215" spans="5:5" ht="18.75" customHeight="1">
      <c r="E215" s="170"/>
    </row>
    <row r="216" spans="5:5" ht="18.75" customHeight="1">
      <c r="E216" s="170"/>
    </row>
    <row r="217" spans="5:5" ht="18.75" customHeight="1">
      <c r="E217" s="170"/>
    </row>
    <row r="218" spans="5:5" ht="18.75" customHeight="1">
      <c r="E218" s="170"/>
    </row>
    <row r="219" spans="5:5" ht="18.75" customHeight="1">
      <c r="E219" s="170"/>
    </row>
    <row r="220" spans="5:5" ht="18.75" customHeight="1">
      <c r="E220" s="170"/>
    </row>
    <row r="221" spans="5:5" ht="18.75" customHeight="1">
      <c r="E221" s="170"/>
    </row>
    <row r="222" spans="5:5" ht="18.75" customHeight="1">
      <c r="E222" s="170"/>
    </row>
    <row r="223" spans="5:5" ht="18.75" customHeight="1">
      <c r="E223" s="170"/>
    </row>
    <row r="224" spans="5:5" ht="18.75" customHeight="1">
      <c r="E224" s="170"/>
    </row>
    <row r="225" spans="5:5" ht="18.75" customHeight="1">
      <c r="E225" s="170"/>
    </row>
    <row r="226" spans="5:5" ht="18.75" customHeight="1">
      <c r="E226" s="170"/>
    </row>
    <row r="227" spans="5:5" ht="18.75" customHeight="1">
      <c r="E227" s="170"/>
    </row>
    <row r="228" spans="5:5" ht="18.75" customHeight="1">
      <c r="E228" s="170"/>
    </row>
    <row r="229" spans="5:5" ht="18.75" customHeight="1">
      <c r="E229" s="170"/>
    </row>
    <row r="230" spans="5:5" ht="18.75" customHeight="1">
      <c r="E230" s="170"/>
    </row>
    <row r="231" spans="5:5" ht="18.75" customHeight="1">
      <c r="E231" s="170"/>
    </row>
    <row r="232" spans="5:5" ht="18.75" customHeight="1">
      <c r="E232" s="170"/>
    </row>
    <row r="233" spans="5:5" ht="18.75" customHeight="1">
      <c r="E233" s="170"/>
    </row>
    <row r="234" spans="5:5" ht="18.75" customHeight="1">
      <c r="E234" s="170"/>
    </row>
    <row r="235" spans="5:5" ht="18.75" customHeight="1">
      <c r="E235" s="170"/>
    </row>
    <row r="236" spans="5:5" ht="18.75" customHeight="1">
      <c r="E236" s="170"/>
    </row>
    <row r="237" spans="5:5" ht="18.75" customHeight="1">
      <c r="E237" s="170"/>
    </row>
    <row r="238" spans="5:5" ht="18.75" customHeight="1">
      <c r="E238" s="170"/>
    </row>
    <row r="239" spans="5:5" ht="18.75" customHeight="1">
      <c r="E239" s="170"/>
    </row>
    <row r="240" spans="5:5" ht="18.75" customHeight="1">
      <c r="E240" s="170"/>
    </row>
    <row r="241" spans="5:5" ht="18.75" customHeight="1">
      <c r="E241" s="170"/>
    </row>
    <row r="242" spans="5:5" ht="18.75" customHeight="1">
      <c r="E242" s="170"/>
    </row>
    <row r="243" spans="5:5" ht="18.75" customHeight="1">
      <c r="E243" s="170"/>
    </row>
    <row r="244" spans="5:5" ht="18.75" customHeight="1">
      <c r="E244" s="170"/>
    </row>
    <row r="245" spans="5:5" ht="18.75" customHeight="1">
      <c r="E245" s="170"/>
    </row>
    <row r="246" spans="5:5" ht="18.75" customHeight="1">
      <c r="E246" s="170"/>
    </row>
    <row r="247" spans="5:5" ht="18.75" customHeight="1">
      <c r="E247" s="170"/>
    </row>
    <row r="248" spans="5:5" ht="18.75" customHeight="1">
      <c r="E248" s="170"/>
    </row>
    <row r="249" spans="5:5" ht="18.75" customHeight="1">
      <c r="E249" s="170"/>
    </row>
    <row r="250" spans="5:5" ht="18.75" customHeight="1">
      <c r="E250" s="170"/>
    </row>
    <row r="251" spans="5:5" ht="18.75" customHeight="1">
      <c r="E251" s="170"/>
    </row>
    <row r="252" spans="5:5" ht="18.75" customHeight="1">
      <c r="E252" s="170"/>
    </row>
    <row r="253" spans="5:5" ht="18.75" customHeight="1">
      <c r="E253" s="170"/>
    </row>
    <row r="254" spans="5:5" ht="18.75" customHeight="1">
      <c r="E254" s="170"/>
    </row>
    <row r="255" spans="5:5" ht="18.75" customHeight="1">
      <c r="E255" s="170"/>
    </row>
    <row r="256" spans="5:5" ht="18.75" customHeight="1">
      <c r="E256" s="170"/>
    </row>
    <row r="257" spans="5:5" ht="18.75" customHeight="1">
      <c r="E257" s="170"/>
    </row>
    <row r="258" spans="5:5" ht="18.75" customHeight="1">
      <c r="E258" s="170"/>
    </row>
    <row r="259" spans="5:5" ht="18.75" customHeight="1">
      <c r="E259" s="170"/>
    </row>
    <row r="260" spans="5:5" ht="18.75" customHeight="1">
      <c r="E260" s="170"/>
    </row>
    <row r="261" spans="5:5" ht="18.75" customHeight="1">
      <c r="E261" s="170"/>
    </row>
    <row r="262" spans="5:5" ht="18.75" customHeight="1">
      <c r="E262" s="170"/>
    </row>
    <row r="263" spans="5:5" ht="18.75" customHeight="1">
      <c r="E263" s="170"/>
    </row>
    <row r="264" spans="5:5" ht="18.75" customHeight="1">
      <c r="E264" s="170"/>
    </row>
    <row r="265" spans="5:5" ht="18.75" customHeight="1">
      <c r="E265" s="170"/>
    </row>
    <row r="266" spans="5:5" ht="18.75" customHeight="1">
      <c r="E266" s="170"/>
    </row>
    <row r="267" spans="5:5" ht="18.75" customHeight="1">
      <c r="E267" s="170"/>
    </row>
    <row r="268" spans="5:5" ht="18.75" customHeight="1">
      <c r="E268" s="170"/>
    </row>
    <row r="269" spans="5:5" ht="18.75" customHeight="1">
      <c r="E269" s="170"/>
    </row>
    <row r="270" spans="5:5" ht="18.75" customHeight="1">
      <c r="E270" s="170"/>
    </row>
    <row r="271" spans="5:5" ht="18.75" customHeight="1">
      <c r="E271" s="170"/>
    </row>
    <row r="272" spans="5:5" ht="18.75" customHeight="1">
      <c r="E272" s="170"/>
    </row>
    <row r="273" spans="5:5" ht="18.75" customHeight="1">
      <c r="E273" s="170"/>
    </row>
    <row r="274" spans="5:5" ht="18.75" customHeight="1">
      <c r="E274" s="170"/>
    </row>
    <row r="275" spans="5:5" ht="18.75" customHeight="1">
      <c r="E275" s="170"/>
    </row>
    <row r="276" spans="5:5" ht="18.75" customHeight="1">
      <c r="E276" s="170"/>
    </row>
    <row r="277" spans="5:5" ht="18.75" customHeight="1">
      <c r="E277" s="170"/>
    </row>
    <row r="278" spans="5:5" ht="18.75" customHeight="1">
      <c r="E278" s="170"/>
    </row>
    <row r="279" spans="5:5" ht="18.75" customHeight="1">
      <c r="E279" s="170"/>
    </row>
    <row r="280" spans="5:5" ht="18.75" customHeight="1">
      <c r="E280" s="170"/>
    </row>
    <row r="281" spans="5:5" ht="18.75" customHeight="1">
      <c r="E281" s="170"/>
    </row>
    <row r="282" spans="5:5" ht="18.75" customHeight="1">
      <c r="E282" s="170"/>
    </row>
    <row r="283" spans="5:5" ht="18.75" customHeight="1">
      <c r="E283" s="170"/>
    </row>
    <row r="284" spans="5:5" ht="18.75" customHeight="1">
      <c r="E284" s="170"/>
    </row>
    <row r="285" spans="5:5" ht="18.75" customHeight="1">
      <c r="E285" s="170"/>
    </row>
    <row r="286" spans="5:5" ht="18.75" customHeight="1">
      <c r="E286" s="170"/>
    </row>
    <row r="287" spans="5:5" ht="18.75" customHeight="1">
      <c r="E287" s="170"/>
    </row>
    <row r="288" spans="5:5" ht="18.75" customHeight="1">
      <c r="E288" s="170"/>
    </row>
    <row r="289" spans="5:5" ht="18.75" customHeight="1">
      <c r="E289" s="170"/>
    </row>
    <row r="290" spans="5:5" ht="18.75" customHeight="1">
      <c r="E290" s="170"/>
    </row>
    <row r="291" spans="5:5" ht="18.75" customHeight="1">
      <c r="E291" s="170"/>
    </row>
    <row r="292" spans="5:5" ht="18.75" customHeight="1">
      <c r="E292" s="170"/>
    </row>
    <row r="293" spans="5:5" ht="18.75" customHeight="1">
      <c r="E293" s="170"/>
    </row>
    <row r="294" spans="5:5" ht="18.75" customHeight="1">
      <c r="E294" s="170"/>
    </row>
    <row r="295" spans="5:5" ht="18.75" customHeight="1">
      <c r="E295" s="170"/>
    </row>
    <row r="296" spans="5:5" ht="18.75" customHeight="1">
      <c r="E296" s="170"/>
    </row>
    <row r="297" spans="5:5" ht="18.75" customHeight="1">
      <c r="E297" s="170"/>
    </row>
    <row r="298" spans="5:5" ht="18.75" customHeight="1">
      <c r="E298" s="170"/>
    </row>
    <row r="299" spans="5:5" ht="18.75" customHeight="1">
      <c r="E299" s="170"/>
    </row>
    <row r="300" spans="5:5" ht="18.75" customHeight="1">
      <c r="E300" s="170"/>
    </row>
    <row r="301" spans="5:5" ht="18.75" customHeight="1">
      <c r="E301" s="170"/>
    </row>
    <row r="302" spans="5:5" ht="18.75" customHeight="1">
      <c r="E302" s="170"/>
    </row>
    <row r="303" spans="5:5" ht="18.75" customHeight="1">
      <c r="E303" s="170"/>
    </row>
    <row r="304" spans="5:5" ht="18.75" customHeight="1">
      <c r="E304" s="170"/>
    </row>
    <row r="305" spans="5:5" ht="18.75" customHeight="1">
      <c r="E305" s="170"/>
    </row>
    <row r="306" spans="5:5" ht="18.75" customHeight="1">
      <c r="E306" s="170"/>
    </row>
    <row r="307" spans="5:5" ht="18.75" customHeight="1">
      <c r="E307" s="170"/>
    </row>
    <row r="308" spans="5:5" ht="18.75" customHeight="1">
      <c r="E308" s="170"/>
    </row>
    <row r="309" spans="5:5" ht="18.75" customHeight="1">
      <c r="E309" s="170"/>
    </row>
    <row r="310" spans="5:5" ht="18.75" customHeight="1">
      <c r="E310" s="170"/>
    </row>
    <row r="311" spans="5:5" ht="18.75" customHeight="1">
      <c r="E311" s="170"/>
    </row>
    <row r="312" spans="5:5" ht="18.75" customHeight="1">
      <c r="E312" s="170"/>
    </row>
    <row r="313" spans="5:5" ht="18.75" customHeight="1">
      <c r="E313" s="170"/>
    </row>
    <row r="314" spans="5:5" ht="18.75" customHeight="1">
      <c r="E314" s="170"/>
    </row>
    <row r="315" spans="5:5" ht="18.75" customHeight="1">
      <c r="E315" s="170"/>
    </row>
    <row r="316" spans="5:5" ht="18.75" customHeight="1">
      <c r="E316" s="170"/>
    </row>
    <row r="317" spans="5:5" ht="18.75" customHeight="1">
      <c r="E317" s="170"/>
    </row>
    <row r="318" spans="5:5" ht="18.75" customHeight="1">
      <c r="E318" s="170"/>
    </row>
    <row r="319" spans="5:5" ht="18.75" customHeight="1">
      <c r="E319" s="170"/>
    </row>
    <row r="320" spans="5:5" ht="18.75" customHeight="1">
      <c r="E320" s="170"/>
    </row>
    <row r="321" spans="5:5" ht="18.75" customHeight="1">
      <c r="E321" s="170"/>
    </row>
    <row r="322" spans="5:5" ht="18.75" customHeight="1">
      <c r="E322" s="170"/>
    </row>
    <row r="323" spans="5:5" ht="18.75" customHeight="1">
      <c r="E323" s="170"/>
    </row>
    <row r="324" spans="5:5" ht="18.75" customHeight="1">
      <c r="E324" s="170"/>
    </row>
    <row r="325" spans="5:5" ht="18.75" customHeight="1">
      <c r="E325" s="170"/>
    </row>
    <row r="326" spans="5:5" ht="18.75" customHeight="1">
      <c r="E326" s="170"/>
    </row>
    <row r="327" spans="5:5" ht="18.75" customHeight="1">
      <c r="E327" s="170"/>
    </row>
    <row r="328" spans="5:5" ht="18.75" customHeight="1">
      <c r="E328" s="170"/>
    </row>
    <row r="329" spans="5:5" ht="18.75" customHeight="1">
      <c r="E329" s="170"/>
    </row>
    <row r="330" spans="5:5" ht="18.75" customHeight="1">
      <c r="E330" s="170"/>
    </row>
    <row r="331" spans="5:5" ht="18.75" customHeight="1">
      <c r="E331" s="170"/>
    </row>
    <row r="332" spans="5:5" ht="18.75" customHeight="1">
      <c r="E332" s="170"/>
    </row>
    <row r="333" spans="5:5" ht="18.75" customHeight="1">
      <c r="E333" s="170"/>
    </row>
    <row r="334" spans="5:5" ht="18.75" customHeight="1">
      <c r="E334" s="170"/>
    </row>
    <row r="335" spans="5:5" ht="18.75" customHeight="1">
      <c r="E335" s="170"/>
    </row>
    <row r="336" spans="5:5" ht="18.75" customHeight="1">
      <c r="E336" s="170"/>
    </row>
    <row r="337" spans="5:5" ht="18.75" customHeight="1">
      <c r="E337" s="170"/>
    </row>
    <row r="338" spans="5:5" ht="18.75" customHeight="1">
      <c r="E338" s="170"/>
    </row>
    <row r="339" spans="5:5" ht="18.75" customHeight="1">
      <c r="E339" s="170"/>
    </row>
    <row r="340" spans="5:5" ht="18.75" customHeight="1">
      <c r="E340" s="170"/>
    </row>
    <row r="341" spans="5:5" ht="18.75" customHeight="1">
      <c r="E341" s="170"/>
    </row>
    <row r="342" spans="5:5" ht="18.75" customHeight="1">
      <c r="E342" s="170"/>
    </row>
    <row r="343" spans="5:5" ht="18.75" customHeight="1">
      <c r="E343" s="170"/>
    </row>
    <row r="344" spans="5:5" ht="18.75" customHeight="1">
      <c r="E344" s="170"/>
    </row>
    <row r="345" spans="5:5" ht="18.75" customHeight="1">
      <c r="E345" s="170"/>
    </row>
    <row r="346" spans="5:5" ht="18.75" customHeight="1">
      <c r="E346" s="170"/>
    </row>
    <row r="347" spans="5:5" ht="18.75" customHeight="1">
      <c r="E347" s="170"/>
    </row>
    <row r="348" spans="5:5" ht="18.75" customHeight="1">
      <c r="E348" s="170"/>
    </row>
    <row r="349" spans="5:5" ht="18.75" customHeight="1">
      <c r="E349" s="170"/>
    </row>
    <row r="350" spans="5:5" ht="18.75" customHeight="1">
      <c r="E350" s="170"/>
    </row>
    <row r="351" spans="5:5" ht="18.75" customHeight="1">
      <c r="E351" s="170"/>
    </row>
    <row r="352" spans="5:5" ht="18.75" customHeight="1">
      <c r="E352" s="170"/>
    </row>
    <row r="353" spans="5:5" ht="18.75" customHeight="1">
      <c r="E353" s="170"/>
    </row>
    <row r="354" spans="5:5" ht="18.75" customHeight="1">
      <c r="E354" s="170"/>
    </row>
    <row r="355" spans="5:5" ht="18.75" customHeight="1">
      <c r="E355" s="170"/>
    </row>
    <row r="356" spans="5:5" ht="18.75" customHeight="1">
      <c r="E356" s="170"/>
    </row>
    <row r="357" spans="5:5" ht="18.75" customHeight="1">
      <c r="E357" s="170"/>
    </row>
    <row r="358" spans="5:5" ht="18.75" customHeight="1">
      <c r="E358" s="170"/>
    </row>
    <row r="359" spans="5:5" ht="18.75" customHeight="1">
      <c r="E359" s="170"/>
    </row>
    <row r="360" spans="5:5" ht="18.75" customHeight="1">
      <c r="E360" s="170"/>
    </row>
    <row r="361" spans="5:5" ht="18.75" customHeight="1">
      <c r="E361" s="170"/>
    </row>
    <row r="362" spans="5:5" ht="18.75" customHeight="1">
      <c r="E362" s="170"/>
    </row>
    <row r="363" spans="5:5" ht="18.75" customHeight="1">
      <c r="E363" s="170"/>
    </row>
    <row r="364" spans="5:5" ht="18.75" customHeight="1">
      <c r="E364" s="170"/>
    </row>
    <row r="365" spans="5:5" ht="18.75" customHeight="1">
      <c r="E365" s="170"/>
    </row>
    <row r="366" spans="5:5" ht="18.75" customHeight="1">
      <c r="E366" s="170"/>
    </row>
    <row r="367" spans="5:5" ht="18.75" customHeight="1">
      <c r="E367" s="170"/>
    </row>
    <row r="368" spans="5:5" ht="18.75" customHeight="1">
      <c r="E368" s="170"/>
    </row>
    <row r="369" spans="5:5" ht="18.75" customHeight="1">
      <c r="E369" s="170"/>
    </row>
    <row r="370" spans="5:5" ht="18.75" customHeight="1">
      <c r="E370" s="170"/>
    </row>
    <row r="371" spans="5:5" ht="18.75" customHeight="1">
      <c r="E371" s="170"/>
    </row>
    <row r="372" spans="5:5" ht="18.75" customHeight="1">
      <c r="E372" s="170"/>
    </row>
    <row r="373" spans="5:5" ht="18.75" customHeight="1">
      <c r="E373" s="170"/>
    </row>
    <row r="374" spans="5:5" ht="18.75" customHeight="1">
      <c r="E374" s="170"/>
    </row>
    <row r="375" spans="5:5" ht="18.75" customHeight="1">
      <c r="E375" s="170"/>
    </row>
    <row r="376" spans="5:5" ht="18.75" customHeight="1">
      <c r="E376" s="170"/>
    </row>
    <row r="377" spans="5:5" ht="18.75" customHeight="1">
      <c r="E377" s="170"/>
    </row>
    <row r="378" spans="5:5" ht="18.75" customHeight="1">
      <c r="E378" s="170"/>
    </row>
    <row r="379" spans="5:5" ht="18.75" customHeight="1">
      <c r="E379" s="170"/>
    </row>
    <row r="380" spans="5:5" ht="18.75" customHeight="1">
      <c r="E380" s="170"/>
    </row>
    <row r="381" spans="5:5" ht="18.75" customHeight="1">
      <c r="E381" s="170"/>
    </row>
    <row r="382" spans="5:5" ht="18.75" customHeight="1">
      <c r="E382" s="170"/>
    </row>
    <row r="383" spans="5:5" ht="18.75" customHeight="1">
      <c r="E383" s="170"/>
    </row>
    <row r="384" spans="5:5" ht="18.75" customHeight="1">
      <c r="E384" s="170"/>
    </row>
    <row r="385" spans="5:5" ht="18.75" customHeight="1">
      <c r="E385" s="170"/>
    </row>
    <row r="386" spans="5:5" ht="18.75" customHeight="1">
      <c r="E386" s="170"/>
    </row>
    <row r="387" spans="5:5" ht="18.75" customHeight="1">
      <c r="E387" s="170"/>
    </row>
    <row r="388" spans="5:5" ht="18.75" customHeight="1">
      <c r="E388" s="170"/>
    </row>
    <row r="389" spans="5:5" ht="18.75" customHeight="1">
      <c r="E389" s="170"/>
    </row>
    <row r="390" spans="5:5" ht="18.75" customHeight="1">
      <c r="E390" s="170"/>
    </row>
    <row r="391" spans="5:5" ht="18.75" customHeight="1">
      <c r="E391" s="170"/>
    </row>
    <row r="392" spans="5:5" ht="18.75" customHeight="1">
      <c r="E392" s="170"/>
    </row>
    <row r="393" spans="5:5" ht="18.75" customHeight="1">
      <c r="E393" s="170"/>
    </row>
    <row r="394" spans="5:5" ht="18.75" customHeight="1">
      <c r="E394" s="170"/>
    </row>
    <row r="395" spans="5:5" ht="18.75" customHeight="1">
      <c r="E395" s="170"/>
    </row>
    <row r="396" spans="5:5" ht="18.75" customHeight="1">
      <c r="E396" s="170"/>
    </row>
    <row r="397" spans="5:5" ht="18.75" customHeight="1">
      <c r="E397" s="170"/>
    </row>
    <row r="398" spans="5:5" ht="18.75" customHeight="1">
      <c r="E398" s="170"/>
    </row>
    <row r="399" spans="5:5" ht="18.75" customHeight="1">
      <c r="E399" s="170"/>
    </row>
    <row r="400" spans="5:5" ht="18.75" customHeight="1">
      <c r="E400" s="170"/>
    </row>
    <row r="401" spans="5:5" ht="18.75" customHeight="1">
      <c r="E401" s="170"/>
    </row>
    <row r="402" spans="5:5" ht="18.75" customHeight="1">
      <c r="E402" s="170"/>
    </row>
    <row r="403" spans="5:5" ht="18.75" customHeight="1">
      <c r="E403" s="170"/>
    </row>
    <row r="404" spans="5:5" ht="18.75" customHeight="1">
      <c r="E404" s="170"/>
    </row>
    <row r="405" spans="5:5" ht="18.75" customHeight="1">
      <c r="E405" s="170"/>
    </row>
    <row r="406" spans="5:5" ht="18.75" customHeight="1">
      <c r="E406" s="170"/>
    </row>
    <row r="407" spans="5:5" ht="18.75" customHeight="1">
      <c r="E407" s="170"/>
    </row>
    <row r="408" spans="5:5" ht="18.75" customHeight="1">
      <c r="E408" s="170"/>
    </row>
    <row r="409" spans="5:5" ht="18.75" customHeight="1">
      <c r="E409" s="170"/>
    </row>
    <row r="410" spans="5:5" ht="18.75" customHeight="1">
      <c r="E410" s="170"/>
    </row>
    <row r="411" spans="5:5" ht="18.75" customHeight="1">
      <c r="E411" s="170"/>
    </row>
    <row r="412" spans="5:5" ht="18.75" customHeight="1">
      <c r="E412" s="170"/>
    </row>
    <row r="413" spans="5:5" ht="18.75" customHeight="1">
      <c r="E413" s="170"/>
    </row>
    <row r="414" spans="5:5" ht="18.75" customHeight="1">
      <c r="E414" s="170"/>
    </row>
    <row r="415" spans="5:5" ht="18.75" customHeight="1">
      <c r="E415" s="170"/>
    </row>
    <row r="416" spans="5:5" ht="18.75" customHeight="1">
      <c r="E416" s="170"/>
    </row>
    <row r="417" spans="5:5" ht="18.75" customHeight="1">
      <c r="E417" s="170"/>
    </row>
    <row r="418" spans="5:5" ht="18.75" customHeight="1">
      <c r="E418" s="170"/>
    </row>
    <row r="419" spans="5:5" ht="18.75" customHeight="1">
      <c r="E419" s="170"/>
    </row>
    <row r="420" spans="5:5" ht="18.75" customHeight="1">
      <c r="E420" s="170"/>
    </row>
    <row r="421" spans="5:5" ht="18.75" customHeight="1">
      <c r="E421" s="170"/>
    </row>
    <row r="422" spans="5:5" ht="18.75" customHeight="1">
      <c r="E422" s="170"/>
    </row>
    <row r="423" spans="5:5" ht="18.75" customHeight="1">
      <c r="E423" s="170"/>
    </row>
    <row r="424" spans="5:5" ht="18.75" customHeight="1">
      <c r="E424" s="170"/>
    </row>
    <row r="425" spans="5:5" ht="18.75" customHeight="1">
      <c r="E425" s="170"/>
    </row>
    <row r="426" spans="5:5" ht="18.75" customHeight="1">
      <c r="E426" s="170"/>
    </row>
    <row r="427" spans="5:5" ht="18.75" customHeight="1">
      <c r="E427" s="170"/>
    </row>
    <row r="428" spans="5:5" ht="18.75" customHeight="1">
      <c r="E428" s="170"/>
    </row>
    <row r="429" spans="5:5" ht="18.75" customHeight="1">
      <c r="E429" s="170"/>
    </row>
    <row r="430" spans="5:5" ht="18.75" customHeight="1">
      <c r="E430" s="170"/>
    </row>
    <row r="431" spans="5:5" ht="18.75" customHeight="1">
      <c r="E431" s="170"/>
    </row>
    <row r="432" spans="5:5" ht="18.75" customHeight="1">
      <c r="E432" s="170"/>
    </row>
    <row r="433" spans="5:5" ht="18.75" customHeight="1">
      <c r="E433" s="170"/>
    </row>
    <row r="434" spans="5:5" ht="18.75" customHeight="1">
      <c r="E434" s="170"/>
    </row>
    <row r="435" spans="5:5" ht="18.75" customHeight="1">
      <c r="E435" s="170"/>
    </row>
    <row r="436" spans="5:5" ht="18.75" customHeight="1">
      <c r="E436" s="170"/>
    </row>
    <row r="437" spans="5:5" ht="18.75" customHeight="1">
      <c r="E437" s="170"/>
    </row>
    <row r="438" spans="5:5" ht="18.75" customHeight="1">
      <c r="E438" s="170"/>
    </row>
    <row r="439" spans="5:5" ht="18.75" customHeight="1">
      <c r="E439" s="170"/>
    </row>
    <row r="440" spans="5:5" ht="18.75" customHeight="1">
      <c r="E440" s="170"/>
    </row>
    <row r="441" spans="5:5" ht="18.75" customHeight="1">
      <c r="E441" s="170"/>
    </row>
    <row r="442" spans="5:5" ht="18.75" customHeight="1">
      <c r="E442" s="170"/>
    </row>
    <row r="443" spans="5:5" ht="18.75" customHeight="1">
      <c r="E443" s="170"/>
    </row>
    <row r="444" spans="5:5" ht="18.75" customHeight="1">
      <c r="E444" s="170"/>
    </row>
    <row r="445" spans="5:5" ht="18.75" customHeight="1">
      <c r="E445" s="170"/>
    </row>
    <row r="446" spans="5:5" ht="18.75" customHeight="1">
      <c r="E446" s="170"/>
    </row>
    <row r="447" spans="5:5" ht="18.75" customHeight="1">
      <c r="E447" s="170"/>
    </row>
    <row r="448" spans="5:5" ht="18.75" customHeight="1">
      <c r="E448" s="170"/>
    </row>
    <row r="449" spans="5:5" ht="18.75" customHeight="1">
      <c r="E449" s="170"/>
    </row>
    <row r="450" spans="5:5" ht="18.75" customHeight="1">
      <c r="E450" s="170"/>
    </row>
    <row r="451" spans="5:5" ht="18.75" customHeight="1">
      <c r="E451" s="170"/>
    </row>
    <row r="452" spans="5:5" ht="18.75" customHeight="1">
      <c r="E452" s="170"/>
    </row>
    <row r="453" spans="5:5" ht="18.75" customHeight="1">
      <c r="E453" s="170"/>
    </row>
    <row r="454" spans="5:5" ht="18.75" customHeight="1">
      <c r="E454" s="170"/>
    </row>
    <row r="455" spans="5:5" ht="18.75" customHeight="1">
      <c r="E455" s="170"/>
    </row>
    <row r="456" spans="5:5" ht="18.75" customHeight="1">
      <c r="E456" s="170"/>
    </row>
    <row r="457" spans="5:5" ht="18.75" customHeight="1">
      <c r="E457" s="170"/>
    </row>
    <row r="458" spans="5:5" ht="18.75" customHeight="1">
      <c r="E458" s="170"/>
    </row>
    <row r="459" spans="5:5" ht="18.75" customHeight="1">
      <c r="E459" s="170"/>
    </row>
    <row r="460" spans="5:5" ht="18.75" customHeight="1">
      <c r="E460" s="170"/>
    </row>
    <row r="461" spans="5:5" ht="18.75" customHeight="1">
      <c r="E461" s="170"/>
    </row>
    <row r="462" spans="5:5" ht="18.75" customHeight="1">
      <c r="E462" s="170"/>
    </row>
    <row r="463" spans="5:5" ht="18.75" customHeight="1">
      <c r="E463" s="170"/>
    </row>
    <row r="464" spans="5:5" ht="18.75" customHeight="1">
      <c r="E464" s="170"/>
    </row>
    <row r="465" spans="5:5" ht="18.75" customHeight="1">
      <c r="E465" s="170"/>
    </row>
    <row r="466" spans="5:5" ht="18.75" customHeight="1">
      <c r="E466" s="170"/>
    </row>
    <row r="467" spans="5:5" ht="18.75" customHeight="1">
      <c r="E467" s="170"/>
    </row>
    <row r="468" spans="5:5" ht="18.75" customHeight="1">
      <c r="E468" s="170"/>
    </row>
    <row r="469" spans="5:5" ht="18.75" customHeight="1">
      <c r="E469" s="170"/>
    </row>
    <row r="470" spans="5:5" ht="18.75" customHeight="1">
      <c r="E470" s="170"/>
    </row>
    <row r="471" spans="5:5" ht="18.75" customHeight="1">
      <c r="E471" s="170"/>
    </row>
    <row r="472" spans="5:5" ht="18.75" customHeight="1">
      <c r="E472" s="170"/>
    </row>
    <row r="473" spans="5:5" ht="18.75" customHeight="1">
      <c r="E473" s="170"/>
    </row>
    <row r="474" spans="5:5" ht="18.75" customHeight="1">
      <c r="E474" s="170"/>
    </row>
    <row r="475" spans="5:5" ht="18.75" customHeight="1">
      <c r="E475" s="170"/>
    </row>
    <row r="476" spans="5:5" ht="18.75" customHeight="1">
      <c r="E476" s="170"/>
    </row>
    <row r="477" spans="5:5" ht="18.75" customHeight="1">
      <c r="E477" s="170"/>
    </row>
    <row r="478" spans="5:5" ht="18.75" customHeight="1">
      <c r="E478" s="170"/>
    </row>
    <row r="479" spans="5:5" ht="18.75" customHeight="1">
      <c r="E479" s="170"/>
    </row>
    <row r="480" spans="5:5" ht="18.75" customHeight="1">
      <c r="E480" s="170"/>
    </row>
    <row r="481" spans="5:5" ht="18.75" customHeight="1">
      <c r="E481" s="170"/>
    </row>
    <row r="482" spans="5:5" ht="18.75" customHeight="1">
      <c r="E482" s="170"/>
    </row>
    <row r="483" spans="5:5" ht="18.75" customHeight="1">
      <c r="E483" s="170"/>
    </row>
    <row r="484" spans="5:5" ht="18.75" customHeight="1">
      <c r="E484" s="170"/>
    </row>
    <row r="485" spans="5:5" ht="18.75" customHeight="1">
      <c r="E485" s="170"/>
    </row>
    <row r="486" spans="5:5" ht="18.75" customHeight="1">
      <c r="E486" s="170"/>
    </row>
    <row r="487" spans="5:5" ht="18.75" customHeight="1">
      <c r="E487" s="170"/>
    </row>
    <row r="488" spans="5:5" ht="18.75" customHeight="1">
      <c r="E488" s="170"/>
    </row>
    <row r="489" spans="5:5" ht="18.75" customHeight="1">
      <c r="E489" s="170"/>
    </row>
    <row r="490" spans="5:5" ht="18.75" customHeight="1">
      <c r="E490" s="170"/>
    </row>
    <row r="491" spans="5:5" ht="18.75" customHeight="1">
      <c r="E491" s="170"/>
    </row>
    <row r="492" spans="5:5" ht="18.75" customHeight="1">
      <c r="E492" s="170"/>
    </row>
    <row r="493" spans="5:5" ht="18.75" customHeight="1">
      <c r="E493" s="170"/>
    </row>
    <row r="494" spans="5:5" ht="18.75" customHeight="1">
      <c r="E494" s="170"/>
    </row>
    <row r="495" spans="5:5" ht="18.75" customHeight="1">
      <c r="E495" s="170"/>
    </row>
    <row r="496" spans="5:5" ht="18.75" customHeight="1">
      <c r="E496" s="170"/>
    </row>
    <row r="497" spans="5:5" ht="18.75" customHeight="1">
      <c r="E497" s="170"/>
    </row>
    <row r="498" spans="5:5" ht="18.75" customHeight="1">
      <c r="E498" s="170"/>
    </row>
    <row r="499" spans="5:5" ht="18.75" customHeight="1">
      <c r="E499" s="170"/>
    </row>
    <row r="500" spans="5:5" ht="18.75" customHeight="1">
      <c r="E500" s="170"/>
    </row>
    <row r="501" spans="5:5" ht="18.75" customHeight="1">
      <c r="E501" s="170"/>
    </row>
    <row r="502" spans="5:5" ht="18.75" customHeight="1">
      <c r="E502" s="170"/>
    </row>
    <row r="503" spans="5:5" ht="18.75" customHeight="1">
      <c r="E503" s="170"/>
    </row>
    <row r="504" spans="5:5" ht="18.75" customHeight="1">
      <c r="E504" s="170"/>
    </row>
    <row r="505" spans="5:5" ht="18.75" customHeight="1">
      <c r="E505" s="170"/>
    </row>
    <row r="506" spans="5:5" ht="18.75" customHeight="1">
      <c r="E506" s="170"/>
    </row>
    <row r="507" spans="5:5" ht="18.75" customHeight="1">
      <c r="E507" s="170"/>
    </row>
    <row r="508" spans="5:5" ht="18.75" customHeight="1">
      <c r="E508" s="170"/>
    </row>
    <row r="509" spans="5:5" ht="18.75" customHeight="1">
      <c r="E509" s="170"/>
    </row>
    <row r="510" spans="5:5" ht="18.75" customHeight="1">
      <c r="E510" s="170"/>
    </row>
    <row r="511" spans="5:5" ht="18.75" customHeight="1">
      <c r="E511" s="170"/>
    </row>
    <row r="512" spans="5:5" ht="18.75" customHeight="1">
      <c r="E512" s="170"/>
    </row>
    <row r="513" spans="5:5" ht="18.75" customHeight="1">
      <c r="E513" s="170"/>
    </row>
    <row r="514" spans="5:5" ht="18.75" customHeight="1">
      <c r="E514" s="170"/>
    </row>
    <row r="515" spans="5:5" ht="18.75" customHeight="1">
      <c r="E515" s="170"/>
    </row>
    <row r="516" spans="5:5" ht="18.75" customHeight="1">
      <c r="E516" s="170"/>
    </row>
    <row r="517" spans="5:5" ht="18.75" customHeight="1">
      <c r="E517" s="170"/>
    </row>
    <row r="518" spans="5:5" ht="18.75" customHeight="1">
      <c r="E518" s="170"/>
    </row>
    <row r="519" spans="5:5" ht="18.75" customHeight="1">
      <c r="E519" s="170"/>
    </row>
    <row r="520" spans="5:5" ht="18.75" customHeight="1">
      <c r="E520" s="170"/>
    </row>
    <row r="521" spans="5:5" ht="18.75" customHeight="1">
      <c r="E521" s="170"/>
    </row>
    <row r="522" spans="5:5" ht="18.75" customHeight="1">
      <c r="E522" s="170"/>
    </row>
    <row r="523" spans="5:5" ht="18.75" customHeight="1">
      <c r="E523" s="170"/>
    </row>
    <row r="524" spans="5:5" ht="18.75" customHeight="1">
      <c r="E524" s="170"/>
    </row>
    <row r="525" spans="5:5" ht="18.75" customHeight="1">
      <c r="E525" s="170"/>
    </row>
    <row r="526" spans="5:5" ht="18.75" customHeight="1">
      <c r="E526" s="170"/>
    </row>
    <row r="527" spans="5:5" ht="18.75" customHeight="1">
      <c r="E527" s="170"/>
    </row>
    <row r="528" spans="5:5" ht="18.75" customHeight="1">
      <c r="E528" s="170"/>
    </row>
    <row r="529" spans="5:5" ht="18.75" customHeight="1">
      <c r="E529" s="170"/>
    </row>
    <row r="530" spans="5:5" ht="18.75" customHeight="1">
      <c r="E530" s="170"/>
    </row>
    <row r="531" spans="5:5" ht="18.75" customHeight="1">
      <c r="E531" s="170"/>
    </row>
    <row r="532" spans="5:5" ht="18.75" customHeight="1">
      <c r="E532" s="170"/>
    </row>
    <row r="533" spans="5:5" ht="18.75" customHeight="1">
      <c r="E533" s="170"/>
    </row>
    <row r="534" spans="5:5" ht="18.75" customHeight="1">
      <c r="E534" s="170"/>
    </row>
    <row r="535" spans="5:5" ht="18.75" customHeight="1">
      <c r="E535" s="170"/>
    </row>
    <row r="536" spans="5:5" ht="18.75" customHeight="1">
      <c r="E536" s="170"/>
    </row>
    <row r="537" spans="5:5" ht="18.75" customHeight="1">
      <c r="E537" s="170"/>
    </row>
    <row r="538" spans="5:5" ht="18.75" customHeight="1">
      <c r="E538" s="170"/>
    </row>
    <row r="539" spans="5:5" ht="18.75" customHeight="1">
      <c r="E539" s="170"/>
    </row>
    <row r="540" spans="5:5" ht="18.75" customHeight="1">
      <c r="E540" s="170"/>
    </row>
    <row r="541" spans="5:5" ht="18.75" customHeight="1">
      <c r="E541" s="170"/>
    </row>
    <row r="542" spans="5:5" ht="18.75" customHeight="1">
      <c r="E542" s="170"/>
    </row>
    <row r="543" spans="5:5" ht="18.75" customHeight="1">
      <c r="E543" s="170"/>
    </row>
    <row r="544" spans="5:5" ht="18.75" customHeight="1">
      <c r="E544" s="170"/>
    </row>
    <row r="545" spans="5:5" ht="18.75" customHeight="1">
      <c r="E545" s="170"/>
    </row>
    <row r="546" spans="5:5" ht="18.75" customHeight="1">
      <c r="E546" s="170"/>
    </row>
    <row r="547" spans="5:5" ht="18.75" customHeight="1">
      <c r="E547" s="170"/>
    </row>
    <row r="548" spans="5:5" ht="18.75" customHeight="1">
      <c r="E548" s="170"/>
    </row>
    <row r="549" spans="5:5" ht="18.75" customHeight="1">
      <c r="E549" s="170"/>
    </row>
    <row r="550" spans="5:5" ht="18.75" customHeight="1">
      <c r="E550" s="170"/>
    </row>
    <row r="551" spans="5:5" ht="18.75" customHeight="1">
      <c r="E551" s="170"/>
    </row>
    <row r="552" spans="5:5" ht="18.75" customHeight="1">
      <c r="E552" s="170"/>
    </row>
    <row r="553" spans="5:5" ht="18.75" customHeight="1">
      <c r="E553" s="170"/>
    </row>
    <row r="554" spans="5:5" ht="18.75" customHeight="1">
      <c r="E554" s="170"/>
    </row>
    <row r="555" spans="5:5" ht="18.75" customHeight="1">
      <c r="E555" s="170"/>
    </row>
    <row r="556" spans="5:5" ht="18.75" customHeight="1">
      <c r="E556" s="170"/>
    </row>
    <row r="557" spans="5:5" ht="18.75" customHeight="1">
      <c r="E557" s="170"/>
    </row>
    <row r="558" spans="5:5" ht="18.75" customHeight="1">
      <c r="E558" s="170"/>
    </row>
    <row r="559" spans="5:5" ht="18.75" customHeight="1">
      <c r="E559" s="170"/>
    </row>
    <row r="560" spans="5:5" ht="18.75" customHeight="1">
      <c r="E560" s="170"/>
    </row>
    <row r="561" spans="5:5" ht="18.75" customHeight="1">
      <c r="E561" s="170"/>
    </row>
    <row r="562" spans="5:5" ht="18.75" customHeight="1">
      <c r="E562" s="170"/>
    </row>
    <row r="563" spans="5:5" ht="18.75" customHeight="1">
      <c r="E563" s="170"/>
    </row>
    <row r="564" spans="5:5" ht="18.75" customHeight="1">
      <c r="E564" s="170"/>
    </row>
    <row r="565" spans="5:5" ht="18.75" customHeight="1">
      <c r="E565" s="170"/>
    </row>
    <row r="566" spans="5:5" ht="18.75" customHeight="1">
      <c r="E566" s="170"/>
    </row>
    <row r="567" spans="5:5" ht="18.75" customHeight="1">
      <c r="E567" s="170"/>
    </row>
    <row r="568" spans="5:5" ht="18.75" customHeight="1">
      <c r="E568" s="170"/>
    </row>
    <row r="569" spans="5:5" ht="18.75" customHeight="1">
      <c r="E569" s="170"/>
    </row>
    <row r="570" spans="5:5" ht="18.75" customHeight="1">
      <c r="E570" s="170"/>
    </row>
    <row r="571" spans="5:5" ht="18.75" customHeight="1">
      <c r="E571" s="170"/>
    </row>
    <row r="572" spans="5:5" ht="18.75" customHeight="1">
      <c r="E572" s="170"/>
    </row>
    <row r="573" spans="5:5" ht="18.75" customHeight="1">
      <c r="E573" s="170"/>
    </row>
    <row r="574" spans="5:5" ht="18.75" customHeight="1">
      <c r="E574" s="170"/>
    </row>
    <row r="575" spans="5:5" ht="18.75" customHeight="1">
      <c r="E575" s="170"/>
    </row>
    <row r="576" spans="5:5" ht="18.75" customHeight="1">
      <c r="E576" s="170"/>
    </row>
    <row r="577" spans="5:5" ht="18.75" customHeight="1">
      <c r="E577" s="170"/>
    </row>
    <row r="578" spans="5:5" ht="18.75" customHeight="1">
      <c r="E578" s="170"/>
    </row>
    <row r="579" spans="5:5" ht="18.75" customHeight="1">
      <c r="E579" s="170"/>
    </row>
    <row r="580" spans="5:5" ht="18.75" customHeight="1">
      <c r="E580" s="170"/>
    </row>
    <row r="581" spans="5:5" ht="18.75" customHeight="1">
      <c r="E581" s="170"/>
    </row>
    <row r="582" spans="5:5" ht="18.75" customHeight="1">
      <c r="E582" s="170"/>
    </row>
    <row r="583" spans="5:5" ht="18.75" customHeight="1">
      <c r="E583" s="170"/>
    </row>
    <row r="584" spans="5:5" ht="18.75" customHeight="1">
      <c r="E584" s="170"/>
    </row>
    <row r="585" spans="5:5" ht="18.75" customHeight="1">
      <c r="E585" s="170"/>
    </row>
    <row r="586" spans="5:5" ht="18.75" customHeight="1">
      <c r="E586" s="170"/>
    </row>
    <row r="587" spans="5:5" ht="18.75" customHeight="1">
      <c r="E587" s="170"/>
    </row>
    <row r="588" spans="5:5" ht="18.75" customHeight="1">
      <c r="E588" s="170"/>
    </row>
    <row r="589" spans="5:5" ht="18.75" customHeight="1">
      <c r="E589" s="170"/>
    </row>
    <row r="590" spans="5:5" ht="18.75" customHeight="1">
      <c r="E590" s="170"/>
    </row>
    <row r="591" spans="5:5" ht="18.75" customHeight="1">
      <c r="E591" s="170"/>
    </row>
    <row r="592" spans="5:5" ht="18.75" customHeight="1">
      <c r="E592" s="170"/>
    </row>
    <row r="593" spans="5:5" ht="18.75" customHeight="1">
      <c r="E593" s="170"/>
    </row>
    <row r="594" spans="5:5" ht="18.75" customHeight="1">
      <c r="E594" s="170"/>
    </row>
    <row r="595" spans="5:5" ht="18.75" customHeight="1">
      <c r="E595" s="170"/>
    </row>
    <row r="596" spans="5:5" ht="18.75" customHeight="1">
      <c r="E596" s="170"/>
    </row>
    <row r="597" spans="5:5" ht="18.75" customHeight="1">
      <c r="E597" s="170"/>
    </row>
    <row r="598" spans="5:5" ht="18.75" customHeight="1">
      <c r="E598" s="170"/>
    </row>
    <row r="599" spans="5:5" ht="18.75" customHeight="1">
      <c r="E599" s="170"/>
    </row>
    <row r="600" spans="5:5" ht="18.75" customHeight="1">
      <c r="E600" s="170"/>
    </row>
    <row r="601" spans="5:5" ht="18.75" customHeight="1">
      <c r="E601" s="170"/>
    </row>
    <row r="602" spans="5:5" ht="18.75" customHeight="1">
      <c r="E602" s="170"/>
    </row>
    <row r="603" spans="5:5" ht="18.75" customHeight="1">
      <c r="E603" s="170"/>
    </row>
    <row r="604" spans="5:5" ht="18.75" customHeight="1">
      <c r="E604" s="170"/>
    </row>
    <row r="605" spans="5:5" ht="18.75" customHeight="1">
      <c r="E605" s="170"/>
    </row>
    <row r="606" spans="5:5" ht="18.75" customHeight="1">
      <c r="E606" s="170"/>
    </row>
    <row r="607" spans="5:5" ht="18.75" customHeight="1">
      <c r="E607" s="170"/>
    </row>
    <row r="608" spans="5:5" ht="18.75" customHeight="1">
      <c r="E608" s="170"/>
    </row>
    <row r="609" spans="5:5" ht="18.75" customHeight="1">
      <c r="E609" s="170"/>
    </row>
    <row r="610" spans="5:5" ht="18.75" customHeight="1">
      <c r="E610" s="170"/>
    </row>
    <row r="611" spans="5:5" ht="18.75" customHeight="1">
      <c r="E611" s="170"/>
    </row>
    <row r="612" spans="5:5" ht="18.75" customHeight="1">
      <c r="E612" s="170"/>
    </row>
    <row r="613" spans="5:5" ht="18.75" customHeight="1">
      <c r="E613" s="170"/>
    </row>
    <row r="614" spans="5:5" ht="18.75" customHeight="1">
      <c r="E614" s="170"/>
    </row>
    <row r="615" spans="5:5" ht="18.75" customHeight="1">
      <c r="E615" s="170"/>
    </row>
    <row r="616" spans="5:5" ht="18.75" customHeight="1">
      <c r="E616" s="170"/>
    </row>
    <row r="617" spans="5:5" ht="18.75" customHeight="1">
      <c r="E617" s="170"/>
    </row>
    <row r="618" spans="5:5" ht="18.75" customHeight="1">
      <c r="E618" s="170"/>
    </row>
    <row r="619" spans="5:5" ht="18.75" customHeight="1">
      <c r="E619" s="170"/>
    </row>
    <row r="620" spans="5:5" ht="18.75" customHeight="1">
      <c r="E620" s="170"/>
    </row>
    <row r="621" spans="5:5" ht="18.75" customHeight="1">
      <c r="E621" s="170"/>
    </row>
    <row r="622" spans="5:5" ht="18.75" customHeight="1">
      <c r="E622" s="170"/>
    </row>
    <row r="623" spans="5:5" ht="18.75" customHeight="1">
      <c r="E623" s="170"/>
    </row>
    <row r="624" spans="5:5" ht="18.75" customHeight="1">
      <c r="E624" s="170"/>
    </row>
    <row r="625" spans="5:5" ht="18.75" customHeight="1">
      <c r="E625" s="170"/>
    </row>
    <row r="626" spans="5:5" ht="18.75" customHeight="1">
      <c r="E626" s="170"/>
    </row>
    <row r="627" spans="5:5" ht="18.75" customHeight="1">
      <c r="E627" s="170"/>
    </row>
    <row r="628" spans="5:5" ht="18.75" customHeight="1">
      <c r="E628" s="170"/>
    </row>
    <row r="629" spans="5:5" ht="18.75" customHeight="1">
      <c r="E629" s="170"/>
    </row>
    <row r="630" spans="5:5" ht="18.75" customHeight="1">
      <c r="E630" s="170"/>
    </row>
    <row r="631" spans="5:5" ht="18.75" customHeight="1">
      <c r="E631" s="170"/>
    </row>
    <row r="632" spans="5:5" ht="18.75" customHeight="1">
      <c r="E632" s="170"/>
    </row>
    <row r="633" spans="5:5" ht="18.75" customHeight="1">
      <c r="E633" s="170"/>
    </row>
    <row r="634" spans="5:5" ht="18.75" customHeight="1">
      <c r="E634" s="170"/>
    </row>
    <row r="635" spans="5:5" ht="18.75" customHeight="1">
      <c r="E635" s="170"/>
    </row>
    <row r="636" spans="5:5" ht="18.75" customHeight="1">
      <c r="E636" s="170"/>
    </row>
    <row r="637" spans="5:5" ht="18.75" customHeight="1">
      <c r="E637" s="170"/>
    </row>
    <row r="638" spans="5:5" ht="18.75" customHeight="1">
      <c r="E638" s="170"/>
    </row>
    <row r="639" spans="5:5" ht="18.75" customHeight="1">
      <c r="E639" s="170"/>
    </row>
    <row r="640" spans="5:5" ht="18.75" customHeight="1">
      <c r="E640" s="170"/>
    </row>
    <row r="641" spans="5:5" ht="18.75" customHeight="1">
      <c r="E641" s="170"/>
    </row>
    <row r="642" spans="5:5" ht="18.75" customHeight="1">
      <c r="E642" s="170"/>
    </row>
    <row r="643" spans="5:5" ht="18.75" customHeight="1">
      <c r="E643" s="170"/>
    </row>
    <row r="644" spans="5:5" ht="18.75" customHeight="1">
      <c r="E644" s="170"/>
    </row>
    <row r="645" spans="5:5" ht="18.75" customHeight="1">
      <c r="E645" s="170"/>
    </row>
    <row r="646" spans="5:5" ht="18.75" customHeight="1">
      <c r="E646" s="170"/>
    </row>
    <row r="647" spans="5:5" ht="18.75" customHeight="1">
      <c r="E647" s="170"/>
    </row>
    <row r="648" spans="5:5" ht="18.75" customHeight="1">
      <c r="E648" s="170"/>
    </row>
    <row r="649" spans="5:5" ht="18.75" customHeight="1">
      <c r="E649" s="170"/>
    </row>
    <row r="650" spans="5:5" ht="18.75" customHeight="1">
      <c r="E650" s="170"/>
    </row>
    <row r="651" spans="5:5" ht="18.75" customHeight="1">
      <c r="E651" s="170"/>
    </row>
    <row r="652" spans="5:5" ht="18.75" customHeight="1">
      <c r="E652" s="170"/>
    </row>
    <row r="653" spans="5:5" ht="18.75" customHeight="1">
      <c r="E653" s="170"/>
    </row>
    <row r="654" spans="5:5" ht="18.75" customHeight="1">
      <c r="E654" s="170"/>
    </row>
    <row r="655" spans="5:5" ht="18.75" customHeight="1">
      <c r="E655" s="170"/>
    </row>
    <row r="656" spans="5:5" ht="18.75" customHeight="1">
      <c r="E656" s="170"/>
    </row>
    <row r="657" spans="5:5" ht="18.75" customHeight="1">
      <c r="E657" s="170"/>
    </row>
    <row r="658" spans="5:5" ht="18.75" customHeight="1">
      <c r="E658" s="170"/>
    </row>
    <row r="659" spans="5:5" ht="18.75" customHeight="1">
      <c r="E659" s="170"/>
    </row>
    <row r="660" spans="5:5" ht="18.75" customHeight="1">
      <c r="E660" s="170"/>
    </row>
    <row r="661" spans="5:5" ht="18.75" customHeight="1">
      <c r="E661" s="170"/>
    </row>
    <row r="662" spans="5:5" ht="18.75" customHeight="1">
      <c r="E662" s="170"/>
    </row>
    <row r="663" spans="5:5" ht="18.75" customHeight="1">
      <c r="E663" s="170"/>
    </row>
    <row r="664" spans="5:5" ht="18.75" customHeight="1">
      <c r="E664" s="170"/>
    </row>
    <row r="665" spans="5:5" ht="18.75" customHeight="1">
      <c r="E665" s="170"/>
    </row>
    <row r="666" spans="5:5" ht="18.75" customHeight="1">
      <c r="E666" s="170"/>
    </row>
    <row r="667" spans="5:5" ht="18.75" customHeight="1">
      <c r="E667" s="170"/>
    </row>
    <row r="668" spans="5:5" ht="18.75" customHeight="1">
      <c r="E668" s="170"/>
    </row>
    <row r="669" spans="5:5" ht="18.75" customHeight="1">
      <c r="E669" s="170"/>
    </row>
    <row r="670" spans="5:5" ht="18.75" customHeight="1">
      <c r="E670" s="170"/>
    </row>
    <row r="671" spans="5:5" ht="18.75" customHeight="1">
      <c r="E671" s="170"/>
    </row>
    <row r="672" spans="5:5" ht="18.75" customHeight="1">
      <c r="E672" s="170"/>
    </row>
    <row r="673" spans="5:5" ht="18.75" customHeight="1">
      <c r="E673" s="170"/>
    </row>
    <row r="674" spans="5:5" ht="18.75" customHeight="1">
      <c r="E674" s="170"/>
    </row>
    <row r="675" spans="5:5" ht="18.75" customHeight="1">
      <c r="E675" s="170"/>
    </row>
    <row r="676" spans="5:5" ht="18.75" customHeight="1">
      <c r="E676" s="170"/>
    </row>
    <row r="677" spans="5:5" ht="18.75" customHeight="1">
      <c r="E677" s="170"/>
    </row>
    <row r="678" spans="5:5" ht="18.75" customHeight="1">
      <c r="E678" s="170"/>
    </row>
    <row r="679" spans="5:5" ht="18.75" customHeight="1">
      <c r="E679" s="170"/>
    </row>
    <row r="680" spans="5:5" ht="18.75" customHeight="1">
      <c r="E680" s="170"/>
    </row>
    <row r="681" spans="5:5" ht="18.75" customHeight="1">
      <c r="E681" s="170"/>
    </row>
    <row r="682" spans="5:5" ht="18.75" customHeight="1">
      <c r="E682" s="170"/>
    </row>
    <row r="683" spans="5:5" ht="18.75" customHeight="1">
      <c r="E683" s="170"/>
    </row>
    <row r="684" spans="5:5" ht="18.75" customHeight="1">
      <c r="E684" s="170"/>
    </row>
    <row r="685" spans="5:5" ht="18.75" customHeight="1">
      <c r="E685" s="170"/>
    </row>
    <row r="686" spans="5:5" ht="18.75" customHeight="1">
      <c r="E686" s="170"/>
    </row>
    <row r="687" spans="5:5" ht="18.75" customHeight="1">
      <c r="E687" s="170"/>
    </row>
    <row r="688" spans="5:5" ht="18.75" customHeight="1">
      <c r="E688" s="170"/>
    </row>
    <row r="689" spans="5:5" ht="18.75" customHeight="1">
      <c r="E689" s="170"/>
    </row>
    <row r="690" spans="5:5" ht="18.75" customHeight="1">
      <c r="E690" s="170"/>
    </row>
    <row r="691" spans="5:5" ht="18.75" customHeight="1">
      <c r="E691" s="170"/>
    </row>
    <row r="692" spans="5:5" ht="18.75" customHeight="1">
      <c r="E692" s="170"/>
    </row>
    <row r="693" spans="5:5" ht="18.75" customHeight="1">
      <c r="E693" s="170"/>
    </row>
    <row r="694" spans="5:5" ht="18.75" customHeight="1">
      <c r="E694" s="170"/>
    </row>
    <row r="695" spans="5:5" ht="18.75" customHeight="1">
      <c r="E695" s="170"/>
    </row>
    <row r="696" spans="5:5" ht="18.75" customHeight="1">
      <c r="E696" s="170"/>
    </row>
    <row r="697" spans="5:5" ht="18.75" customHeight="1">
      <c r="E697" s="170"/>
    </row>
    <row r="698" spans="5:5" ht="18.75" customHeight="1">
      <c r="E698" s="170"/>
    </row>
    <row r="699" spans="5:5" ht="18.75" customHeight="1">
      <c r="E699" s="170"/>
    </row>
    <row r="700" spans="5:5" ht="18.75" customHeight="1">
      <c r="E700" s="170"/>
    </row>
  </sheetData>
  <mergeCells count="18">
    <mergeCell ref="D3:E3"/>
    <mergeCell ref="H3:I3"/>
    <mergeCell ref="M3:V3"/>
    <mergeCell ref="D4:E4"/>
    <mergeCell ref="H4:I4"/>
    <mergeCell ref="M4:V4"/>
    <mergeCell ref="D5:E5"/>
    <mergeCell ref="H5:I5"/>
    <mergeCell ref="D6:E6"/>
    <mergeCell ref="H6:I6"/>
    <mergeCell ref="M6:V6"/>
    <mergeCell ref="D7:E7"/>
    <mergeCell ref="H7:I7"/>
    <mergeCell ref="N7:V7"/>
    <mergeCell ref="C13:L13"/>
    <mergeCell ref="M13:T13"/>
    <mergeCell ref="U13:V13"/>
    <mergeCell ref="B13:B14"/>
  </mergeCells>
  <phoneticPr fontId="1" type="Hiragana"/>
  <conditionalFormatting sqref="G7:H7 K7">
    <cfRule type="expression" dxfId="20" priority="1">
      <formula>$G$1="なし"</formula>
    </cfRule>
  </conditionalFormatting>
  <conditionalFormatting sqref="I18:I117">
    <cfRule type="expression" dxfId="19" priority="2">
      <formula>$H18&lt;&gt;"○"</formula>
    </cfRule>
  </conditionalFormatting>
  <conditionalFormatting sqref="N7">
    <cfRule type="cellIs" dxfId="18" priority="3" operator="notEqual">
      <formula>"ー"</formula>
    </cfRule>
  </conditionalFormatting>
  <conditionalFormatting sqref="O17">
    <cfRule type="cellIs" dxfId="17" priority="4" operator="greaterThan">
      <formula>$E$17</formula>
    </cfRule>
  </conditionalFormatting>
  <conditionalFormatting sqref="Q18:Q117">
    <cfRule type="expression" dxfId="16" priority="5">
      <formula>$P18&lt;&gt;"○"</formula>
    </cfRule>
  </conditionalFormatting>
  <dataValidations count="1">
    <dataValidation type="list" allowBlank="1" showDropDown="0" showInputMessage="0" showErrorMessage="1" sqref="P18:P117 H18:H117 P16 H16">
      <formula1>"○"</formula1>
    </dataValidation>
  </dataValidations>
  <pageMargins left="0.70866141732283472" right="0.70866141732283472" top="0.74803149606299213" bottom="0.74803149606299213" header="0" footer="0"/>
  <pageSetup paperSize="9" scale="59" fitToWidth="1" fitToHeight="1" orientation="landscape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E40"/>
  <sheetViews>
    <sheetView zoomScale="55" zoomScaleNormal="55" workbookViewId="0">
      <pane ySplit="1" topLeftCell="A2" activePane="bottomLeft" state="frozen"/>
      <selection pane="bottomLeft" activeCell="H12" sqref="H12"/>
    </sheetView>
  </sheetViews>
  <sheetFormatPr defaultColWidth="14.4296875" defaultRowHeight="15" customHeight="1"/>
  <cols>
    <col min="1" max="1" width="11.13671875" customWidth="1"/>
    <col min="2" max="2" width="9" customWidth="1"/>
    <col min="3" max="5" width="11.4296875" customWidth="1"/>
    <col min="6" max="6" width="12.140625" customWidth="1"/>
    <col min="7" max="12" width="11.4296875" customWidth="1"/>
    <col min="13" max="13" width="11.13671875" customWidth="1"/>
    <col min="14" max="16" width="11.4296875" customWidth="1"/>
    <col min="17" max="17" width="11.13671875" customWidth="1"/>
    <col min="18" max="23" width="11.4296875" customWidth="1"/>
    <col min="24" max="24" width="9.13671875" customWidth="1"/>
    <col min="25" max="25" width="10.85546875" customWidth="1"/>
    <col min="26" max="28" width="9.13671875" customWidth="1"/>
    <col min="29" max="30" width="10.140625" customWidth="1"/>
  </cols>
  <sheetData>
    <row r="1" spans="1:31" ht="37.5" customHeight="1">
      <c r="A1" s="161" t="s">
        <v>85</v>
      </c>
      <c r="G1" s="177"/>
      <c r="I1" s="188"/>
      <c r="L1" s="196"/>
    </row>
    <row r="2" spans="1:31" ht="18.75" customHeight="1"/>
    <row r="3" spans="1:31" ht="20.25" customHeight="1">
      <c r="D3" s="26" t="s">
        <v>16</v>
      </c>
      <c r="E3" s="85"/>
      <c r="F3" s="44" t="s">
        <v>51</v>
      </c>
      <c r="G3" s="15" t="s">
        <v>4</v>
      </c>
      <c r="H3" s="15" t="s">
        <v>23</v>
      </c>
      <c r="I3" s="15" t="s">
        <v>195</v>
      </c>
      <c r="J3" s="192" t="s">
        <v>216</v>
      </c>
      <c r="M3" s="197" t="s">
        <v>218</v>
      </c>
      <c r="N3" s="43"/>
      <c r="O3" s="43"/>
      <c r="P3" s="43"/>
      <c r="Q3" s="43"/>
      <c r="R3" s="43"/>
      <c r="S3" s="43"/>
      <c r="T3" s="43"/>
      <c r="U3" s="43"/>
      <c r="V3" s="85"/>
    </row>
    <row r="4" spans="1:31" ht="20.25" customHeight="1">
      <c r="D4" s="212" t="s">
        <v>296</v>
      </c>
      <c r="E4" s="85"/>
      <c r="F4" s="44" t="s">
        <v>76</v>
      </c>
      <c r="G4" s="215">
        <f>Q19</f>
        <v>0</v>
      </c>
      <c r="H4" s="215">
        <f>AA19</f>
        <v>0</v>
      </c>
      <c r="I4" s="215">
        <f>G4-H4</f>
        <v>0</v>
      </c>
      <c r="J4" s="195">
        <f>IF(OR(G4=0,I4=0),0,I4/G4)</f>
        <v>0</v>
      </c>
      <c r="M4" s="229"/>
      <c r="N4" s="43"/>
      <c r="O4" s="43"/>
      <c r="P4" s="43"/>
      <c r="Q4" s="43"/>
      <c r="R4" s="43"/>
      <c r="S4" s="43"/>
      <c r="T4" s="43"/>
      <c r="U4" s="43"/>
      <c r="V4" s="85"/>
      <c r="X4" s="199"/>
      <c r="AB4" s="199"/>
    </row>
    <row r="5" spans="1:31" ht="20.25" customHeight="1">
      <c r="D5" s="212" t="s">
        <v>189</v>
      </c>
      <c r="E5" s="85"/>
      <c r="F5" s="86" t="s">
        <v>77</v>
      </c>
      <c r="G5" s="216">
        <f>R19</f>
        <v>0</v>
      </c>
      <c r="H5" s="216">
        <f>AB19</f>
        <v>0</v>
      </c>
      <c r="I5" s="224">
        <f>G5-H5</f>
        <v>0</v>
      </c>
      <c r="J5" s="195">
        <f>IF(OR(G5=0,I5=0),0,I5/G5)</f>
        <v>0</v>
      </c>
      <c r="M5" s="199"/>
      <c r="N5" s="199"/>
      <c r="O5" s="199"/>
      <c r="P5" s="199"/>
      <c r="Q5" s="199"/>
      <c r="R5" s="199"/>
      <c r="S5" s="199"/>
      <c r="T5" s="199"/>
      <c r="U5" s="199"/>
      <c r="V5" s="199"/>
      <c r="X5" s="199"/>
      <c r="AB5" s="199"/>
    </row>
    <row r="6" spans="1:31" ht="18" customHeight="1">
      <c r="D6" s="213"/>
      <c r="E6" s="171"/>
      <c r="F6" s="214"/>
      <c r="G6" s="217"/>
      <c r="H6" s="217"/>
      <c r="I6" s="180"/>
      <c r="J6" s="227"/>
      <c r="M6" s="26" t="s">
        <v>297</v>
      </c>
      <c r="N6" s="43"/>
      <c r="O6" s="43"/>
      <c r="P6" s="43"/>
      <c r="Q6" s="43"/>
      <c r="R6" s="43"/>
      <c r="S6" s="43"/>
      <c r="T6" s="43"/>
      <c r="U6" s="43"/>
      <c r="V6" s="85"/>
    </row>
    <row r="7" spans="1:31" ht="18" customHeight="1">
      <c r="D7" s="212" t="s">
        <v>222</v>
      </c>
      <c r="E7" s="85"/>
      <c r="F7" s="44" t="s">
        <v>174</v>
      </c>
      <c r="G7" s="218">
        <f>G4*係数!$C$30*0.0000258</f>
        <v>0</v>
      </c>
      <c r="H7" s="218">
        <f>H4*係数!$C$30*0.0000258</f>
        <v>0</v>
      </c>
      <c r="I7" s="225">
        <f>G7-H7</f>
        <v>0</v>
      </c>
      <c r="J7" s="195">
        <f>IF(OR(G7=0,I7=0),0,I7/G7)</f>
        <v>0</v>
      </c>
      <c r="M7" s="230" t="s">
        <v>16</v>
      </c>
      <c r="N7" s="85"/>
      <c r="O7" s="44" t="s">
        <v>89</v>
      </c>
      <c r="P7" s="44" t="s">
        <v>90</v>
      </c>
      <c r="Q7" s="233" t="str">
        <f>IF(OR(OR(O8="",P8=""),AND(O8="なし",P8="なし")),"ー",IF(COUNTIF(O8:P8,"増加")&gt;0,"やむを得ず増加する場合は特記事項欄に理由を記載してください。(要根拠資料提出)","減少する理由を特記事項欄に記載してください。"))</f>
        <v>ー</v>
      </c>
      <c r="R7" s="147"/>
      <c r="S7" s="147"/>
      <c r="T7" s="147"/>
      <c r="U7" s="147"/>
      <c r="V7" s="157"/>
    </row>
    <row r="8" spans="1:31" ht="18" customHeight="1">
      <c r="M8" s="231" t="s">
        <v>210</v>
      </c>
      <c r="N8" s="158"/>
      <c r="O8" s="100" t="str">
        <f>IF(OR(G19=0,U19=0),"",IF(G19=U19,"なし",IF(G19&gt;U19,"減少","増加")))</f>
        <v/>
      </c>
      <c r="P8" s="100" t="str">
        <f>IF(OR(L19=0,X19=0),"",IF(L19=X19,"なし",IF(L19&gt;X19,"減少","増加")))</f>
        <v/>
      </c>
      <c r="Q8" s="146"/>
      <c r="R8" s="148"/>
      <c r="S8" s="148"/>
      <c r="T8" s="148"/>
      <c r="U8" s="148"/>
      <c r="V8" s="158"/>
    </row>
    <row r="9" spans="1:31" ht="18" customHeight="1">
      <c r="M9" s="188"/>
      <c r="P9" s="232"/>
      <c r="Q9" s="232"/>
      <c r="R9" s="232"/>
      <c r="S9" s="232"/>
      <c r="T9" s="232"/>
      <c r="U9" s="232"/>
      <c r="V9" s="232"/>
    </row>
    <row r="10" spans="1:31" ht="18" customHeight="1">
      <c r="B10" s="15" t="s">
        <v>16</v>
      </c>
      <c r="C10" s="15" t="s">
        <v>86</v>
      </c>
    </row>
    <row r="11" spans="1:31" ht="18" customHeight="1">
      <c r="B11" s="209" t="s">
        <v>87</v>
      </c>
      <c r="C11" s="28">
        <v>0.4</v>
      </c>
    </row>
    <row r="12" spans="1:31" ht="18" customHeight="1">
      <c r="B12" s="209" t="s">
        <v>88</v>
      </c>
      <c r="C12" s="28">
        <v>0.4</v>
      </c>
    </row>
    <row r="13" spans="1:31" ht="18" customHeight="1">
      <c r="A13" s="162" t="s">
        <v>183</v>
      </c>
      <c r="M13" s="163"/>
    </row>
    <row r="14" spans="1:31" ht="18.75" customHeight="1">
      <c r="B14" s="17" t="s">
        <v>16</v>
      </c>
      <c r="C14" s="30" t="s">
        <v>4</v>
      </c>
      <c r="D14" s="46"/>
      <c r="E14" s="46"/>
      <c r="F14" s="46"/>
      <c r="G14" s="46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60"/>
      <c r="S14" s="120" t="s">
        <v>23</v>
      </c>
      <c r="T14" s="125"/>
      <c r="U14" s="57"/>
      <c r="V14" s="57"/>
      <c r="W14" s="57"/>
      <c r="X14" s="57"/>
      <c r="Y14" s="57"/>
      <c r="Z14" s="57"/>
      <c r="AA14" s="57"/>
      <c r="AB14" s="57"/>
      <c r="AC14" s="145" t="s">
        <v>25</v>
      </c>
      <c r="AD14" s="147"/>
      <c r="AE14" s="241" t="s">
        <v>25</v>
      </c>
    </row>
    <row r="15" spans="1:31" ht="18.75" customHeight="1">
      <c r="B15" s="18"/>
      <c r="C15" s="31"/>
      <c r="D15" s="47"/>
      <c r="E15" s="47"/>
      <c r="F15" s="58"/>
      <c r="G15" s="62" t="s">
        <v>89</v>
      </c>
      <c r="H15" s="68"/>
      <c r="I15" s="57"/>
      <c r="J15" s="57"/>
      <c r="K15" s="57"/>
      <c r="L15" s="62" t="s">
        <v>90</v>
      </c>
      <c r="M15" s="68"/>
      <c r="N15" s="57"/>
      <c r="O15" s="57"/>
      <c r="P15" s="57"/>
      <c r="Q15" s="234" t="s">
        <v>91</v>
      </c>
      <c r="R15" s="235"/>
      <c r="S15" s="31"/>
      <c r="T15" s="47"/>
      <c r="U15" s="62" t="s">
        <v>89</v>
      </c>
      <c r="V15" s="68"/>
      <c r="W15" s="57"/>
      <c r="X15" s="62" t="s">
        <v>90</v>
      </c>
      <c r="Y15" s="68"/>
      <c r="Z15" s="57"/>
      <c r="AA15" s="62" t="s">
        <v>91</v>
      </c>
      <c r="AB15" s="57"/>
      <c r="AC15" s="146"/>
      <c r="AD15" s="148"/>
      <c r="AE15" s="242"/>
    </row>
    <row r="16" spans="1:31" ht="54.75" customHeight="1">
      <c r="B16" s="12"/>
      <c r="C16" s="32" t="s">
        <v>92</v>
      </c>
      <c r="D16" s="32" t="s">
        <v>93</v>
      </c>
      <c r="E16" s="32" t="s">
        <v>94</v>
      </c>
      <c r="F16" s="32" t="s">
        <v>107</v>
      </c>
      <c r="G16" s="32" t="s">
        <v>95</v>
      </c>
      <c r="H16" s="32" t="s">
        <v>96</v>
      </c>
      <c r="I16" s="32" t="s">
        <v>98</v>
      </c>
      <c r="J16" s="32" t="s">
        <v>28</v>
      </c>
      <c r="K16" s="32" t="s">
        <v>336</v>
      </c>
      <c r="L16" s="32" t="s">
        <v>95</v>
      </c>
      <c r="M16" s="32" t="s">
        <v>102</v>
      </c>
      <c r="N16" s="32" t="s">
        <v>98</v>
      </c>
      <c r="O16" s="32" t="s">
        <v>28</v>
      </c>
      <c r="P16" s="32" t="s">
        <v>0</v>
      </c>
      <c r="Q16" s="32" t="s">
        <v>175</v>
      </c>
      <c r="R16" s="32" t="s">
        <v>334</v>
      </c>
      <c r="S16" s="32" t="s">
        <v>92</v>
      </c>
      <c r="T16" s="32" t="s">
        <v>109</v>
      </c>
      <c r="U16" s="32" t="s">
        <v>110</v>
      </c>
      <c r="V16" s="32" t="s">
        <v>323</v>
      </c>
      <c r="W16" s="32" t="s">
        <v>212</v>
      </c>
      <c r="X16" s="32" t="s">
        <v>114</v>
      </c>
      <c r="Y16" s="32" t="s">
        <v>335</v>
      </c>
      <c r="Z16" s="32" t="s">
        <v>337</v>
      </c>
      <c r="AA16" s="32" t="s">
        <v>290</v>
      </c>
      <c r="AB16" s="32" t="s">
        <v>311</v>
      </c>
      <c r="AC16" s="36" t="s">
        <v>27</v>
      </c>
      <c r="AD16" s="205" t="s">
        <v>31</v>
      </c>
      <c r="AE16" s="208" t="s">
        <v>251</v>
      </c>
    </row>
    <row r="17" spans="2:31" ht="18.75" customHeight="1">
      <c r="B17" s="19" t="s">
        <v>51</v>
      </c>
      <c r="C17" s="13"/>
      <c r="D17" s="13"/>
      <c r="E17" s="44" t="s">
        <v>9</v>
      </c>
      <c r="F17" s="44"/>
      <c r="G17" s="44" t="s">
        <v>121</v>
      </c>
      <c r="H17" s="44" t="s">
        <v>59</v>
      </c>
      <c r="I17" s="44"/>
      <c r="J17" s="44"/>
      <c r="K17" s="44" t="s">
        <v>70</v>
      </c>
      <c r="L17" s="44" t="s">
        <v>121</v>
      </c>
      <c r="M17" s="44" t="s">
        <v>59</v>
      </c>
      <c r="N17" s="44"/>
      <c r="O17" s="44"/>
      <c r="P17" s="44" t="s">
        <v>70</v>
      </c>
      <c r="Q17" s="44" t="s">
        <v>76</v>
      </c>
      <c r="R17" s="86" t="s">
        <v>77</v>
      </c>
      <c r="S17" s="13"/>
      <c r="T17" s="44" t="s">
        <v>9</v>
      </c>
      <c r="U17" s="44"/>
      <c r="V17" s="44" t="s">
        <v>59</v>
      </c>
      <c r="W17" s="44" t="s">
        <v>70</v>
      </c>
      <c r="X17" s="44"/>
      <c r="Y17" s="44" t="s">
        <v>59</v>
      </c>
      <c r="Z17" s="44" t="s">
        <v>70</v>
      </c>
      <c r="AA17" s="44" t="s">
        <v>76</v>
      </c>
      <c r="AB17" s="86" t="s">
        <v>77</v>
      </c>
      <c r="AC17" s="44" t="s">
        <v>76</v>
      </c>
      <c r="AD17" s="238" t="s">
        <v>77</v>
      </c>
      <c r="AE17" s="135" t="s">
        <v>58</v>
      </c>
    </row>
    <row r="18" spans="2:31" ht="18.75" customHeight="1">
      <c r="B18" s="20" t="s">
        <v>55</v>
      </c>
      <c r="C18" s="34" t="s">
        <v>122</v>
      </c>
      <c r="D18" s="34">
        <v>2008</v>
      </c>
      <c r="E18" s="34">
        <v>2</v>
      </c>
      <c r="F18" s="59">
        <f>IF(D18="",1,MIN(1.5,(2026-D18)*0.02+1))</f>
        <v>1.36</v>
      </c>
      <c r="G18" s="63">
        <v>28</v>
      </c>
      <c r="H18" s="69">
        <v>7.64</v>
      </c>
      <c r="I18" s="54">
        <v>8</v>
      </c>
      <c r="J18" s="54">
        <f>30+31+31+30</f>
        <v>122</v>
      </c>
      <c r="K18" s="75">
        <f>I18*J18</f>
        <v>976</v>
      </c>
      <c r="L18" s="63">
        <v>31.5</v>
      </c>
      <c r="M18" s="69">
        <v>8.59</v>
      </c>
      <c r="N18" s="54">
        <v>8</v>
      </c>
      <c r="O18" s="54">
        <f>30+31+31+28+31+30</f>
        <v>181</v>
      </c>
      <c r="P18" s="75">
        <f>N18*O18</f>
        <v>1448</v>
      </c>
      <c r="Q18" s="75">
        <f>H18*F18*E18*K18*$C$11+M18*F18*E18*P18*$C$12</f>
        <v>21645.716479999999</v>
      </c>
      <c r="R18" s="87">
        <f>Q18*係数!$H$30</f>
        <v>9.8704467148799999</v>
      </c>
      <c r="S18" s="34" t="s">
        <v>123</v>
      </c>
      <c r="T18" s="34">
        <v>2</v>
      </c>
      <c r="U18" s="63">
        <v>28</v>
      </c>
      <c r="V18" s="69">
        <v>8.48</v>
      </c>
      <c r="W18" s="75">
        <f>IF(K18=0,0,K18)</f>
        <v>976</v>
      </c>
      <c r="X18" s="63">
        <v>31.5</v>
      </c>
      <c r="Y18" s="69">
        <v>7.7</v>
      </c>
      <c r="Z18" s="75">
        <f>IF(P18=0,0,P18)</f>
        <v>1448</v>
      </c>
      <c r="AA18" s="75">
        <f>V18*T18*W18*$C$11+Y18*T18*Z18*$C$12</f>
        <v>15540.864000000001</v>
      </c>
      <c r="AB18" s="87">
        <f>AA18*係数!$H$30</f>
        <v>7.0866339840000014</v>
      </c>
      <c r="AC18" s="75">
        <f>Q18-AA18</f>
        <v>6104.8524799999977</v>
      </c>
      <c r="AD18" s="150">
        <f>R18-AB18</f>
        <v>2.7838127308799985</v>
      </c>
      <c r="AE18" s="151">
        <f t="shared" ref="AE18:AE39" si="0">ROUNDDOWN(AC18/Q18*100,1)</f>
        <v>28.2</v>
      </c>
    </row>
    <row r="19" spans="2:31" ht="18.75" customHeight="1">
      <c r="B19" s="210" t="s">
        <v>197</v>
      </c>
      <c r="C19" s="211"/>
      <c r="D19" s="211"/>
      <c r="E19" s="211">
        <f>SUM(E20:E39)</f>
        <v>0</v>
      </c>
      <c r="F19" s="211"/>
      <c r="G19" s="219">
        <f>SUMPRODUCT($E20:$E$39*G$20:G$39)</f>
        <v>0</v>
      </c>
      <c r="H19" s="222">
        <f>SUMPRODUCT($E20:$E$39*H$20:H$39)</f>
        <v>0</v>
      </c>
      <c r="I19" s="215"/>
      <c r="J19" s="215"/>
      <c r="K19" s="215"/>
      <c r="L19" s="219">
        <f>SUMPRODUCT($E20:$E$39*L$20:L$39)</f>
        <v>0</v>
      </c>
      <c r="M19" s="222">
        <f>SUMPRODUCT($E20:$E$39*M$20:M$39)</f>
        <v>0</v>
      </c>
      <c r="N19" s="215"/>
      <c r="O19" s="215"/>
      <c r="P19" s="215"/>
      <c r="Q19" s="215">
        <f>SUM(Q20:Q39)</f>
        <v>0</v>
      </c>
      <c r="R19" s="216">
        <f>SUM(R20:R39)</f>
        <v>0</v>
      </c>
      <c r="S19" s="211"/>
      <c r="T19" s="211">
        <f>SUM(T20:T39)</f>
        <v>0</v>
      </c>
      <c r="U19" s="236">
        <f>SUMPRODUCT($T20:$T$39*U$20:U$39)</f>
        <v>0</v>
      </c>
      <c r="V19" s="222">
        <f>SUMPRODUCT($T20:$T$39*V$20:V$39)</f>
        <v>0</v>
      </c>
      <c r="W19" s="215"/>
      <c r="X19" s="236">
        <f>SUMPRODUCT($T20:$T$39*X$20:X$39)</f>
        <v>0</v>
      </c>
      <c r="Y19" s="222">
        <f>SUMPRODUCT($T20:$T$39*Y$20:Y$39)</f>
        <v>0</v>
      </c>
      <c r="Z19" s="215"/>
      <c r="AA19" s="215">
        <f>SUM(AA20:AA39)</f>
        <v>0</v>
      </c>
      <c r="AB19" s="216">
        <f>SUM(AB20:AB39)</f>
        <v>0</v>
      </c>
      <c r="AC19" s="215">
        <f>SUM(AC20:AC39)</f>
        <v>0</v>
      </c>
      <c r="AD19" s="239">
        <f>SUM(AD20:AD39)</f>
        <v>0</v>
      </c>
      <c r="AE19" s="151" t="e">
        <f t="shared" si="0"/>
        <v>#DIV/0!</v>
      </c>
    </row>
    <row r="20" spans="2:31" ht="18.75" customHeight="1">
      <c r="B20" s="13" t="s">
        <v>225</v>
      </c>
      <c r="C20" s="164"/>
      <c r="D20" s="164"/>
      <c r="E20" s="187"/>
      <c r="F20" s="195">
        <f t="shared" ref="F20:F39" si="1">IF(D20="",1,MIN(1.5,(2026-D20)*0.02+1))</f>
        <v>1</v>
      </c>
      <c r="G20" s="220"/>
      <c r="H20" s="223"/>
      <c r="I20" s="226"/>
      <c r="J20" s="226"/>
      <c r="K20" s="75">
        <f t="shared" ref="K20:K39" si="2">I20*J20</f>
        <v>0</v>
      </c>
      <c r="L20" s="228"/>
      <c r="M20" s="223"/>
      <c r="N20" s="226"/>
      <c r="O20" s="226"/>
      <c r="P20" s="75">
        <f t="shared" ref="P20:P39" si="3">N20*O20</f>
        <v>0</v>
      </c>
      <c r="Q20" s="75">
        <f t="shared" ref="Q20:Q39" si="4">H20*F20*E20*K20*$C$11+M20*F20*E20*P20*$C$12</f>
        <v>0</v>
      </c>
      <c r="R20" s="154">
        <f>Q20*係数!$H$30</f>
        <v>0</v>
      </c>
      <c r="S20" s="164"/>
      <c r="T20" s="187"/>
      <c r="U20" s="220"/>
      <c r="V20" s="223"/>
      <c r="W20" s="204">
        <f t="shared" ref="W20:W39" si="5">IF(K20=0,0,K20)</f>
        <v>0</v>
      </c>
      <c r="X20" s="220"/>
      <c r="Y20" s="223"/>
      <c r="Z20" s="75">
        <f t="shared" ref="Z20:Z39" si="6">IF(P20=0,0,P20)</f>
        <v>0</v>
      </c>
      <c r="AA20" s="75">
        <f t="shared" ref="AA20:AA39" si="7">V20*T20*W20*$C$11+Y20*T20*Z20*$C$12</f>
        <v>0</v>
      </c>
      <c r="AB20" s="237">
        <f>AA20*係数!$H$30</f>
        <v>0</v>
      </c>
      <c r="AC20" s="75">
        <f t="shared" ref="AC20:AD39" si="8">Q20-AA20</f>
        <v>0</v>
      </c>
      <c r="AD20" s="240">
        <f t="shared" si="8"/>
        <v>0</v>
      </c>
      <c r="AE20" s="151" t="e">
        <f t="shared" si="0"/>
        <v>#DIV/0!</v>
      </c>
    </row>
    <row r="21" spans="2:31" ht="18.75" customHeight="1">
      <c r="B21" s="13" t="s">
        <v>97</v>
      </c>
      <c r="C21" s="164"/>
      <c r="D21" s="164"/>
      <c r="E21" s="187"/>
      <c r="F21" s="195">
        <f t="shared" si="1"/>
        <v>1</v>
      </c>
      <c r="G21" s="220"/>
      <c r="H21" s="223"/>
      <c r="I21" s="226"/>
      <c r="J21" s="226"/>
      <c r="K21" s="75">
        <f t="shared" si="2"/>
        <v>0</v>
      </c>
      <c r="L21" s="228"/>
      <c r="M21" s="223"/>
      <c r="N21" s="226"/>
      <c r="O21" s="226"/>
      <c r="P21" s="75">
        <f t="shared" si="3"/>
        <v>0</v>
      </c>
      <c r="Q21" s="75">
        <f t="shared" si="4"/>
        <v>0</v>
      </c>
      <c r="R21" s="154">
        <f>Q21*係数!$H$30</f>
        <v>0</v>
      </c>
      <c r="S21" s="164"/>
      <c r="T21" s="187"/>
      <c r="U21" s="220"/>
      <c r="V21" s="223"/>
      <c r="W21" s="204">
        <f t="shared" si="5"/>
        <v>0</v>
      </c>
      <c r="X21" s="220"/>
      <c r="Y21" s="223"/>
      <c r="Z21" s="75">
        <f t="shared" si="6"/>
        <v>0</v>
      </c>
      <c r="AA21" s="75">
        <f t="shared" si="7"/>
        <v>0</v>
      </c>
      <c r="AB21" s="237">
        <f>AA21*係数!$H$30</f>
        <v>0</v>
      </c>
      <c r="AC21" s="75">
        <f t="shared" si="8"/>
        <v>0</v>
      </c>
      <c r="AD21" s="240">
        <f t="shared" si="8"/>
        <v>0</v>
      </c>
      <c r="AE21" s="151" t="e">
        <f t="shared" si="0"/>
        <v>#DIV/0!</v>
      </c>
    </row>
    <row r="22" spans="2:31" ht="18.75" customHeight="1">
      <c r="B22" s="13" t="s">
        <v>74</v>
      </c>
      <c r="C22" s="164"/>
      <c r="D22" s="164"/>
      <c r="E22" s="187"/>
      <c r="F22" s="195">
        <f t="shared" si="1"/>
        <v>1</v>
      </c>
      <c r="G22" s="220"/>
      <c r="H22" s="223"/>
      <c r="I22" s="226"/>
      <c r="J22" s="226"/>
      <c r="K22" s="75">
        <f t="shared" si="2"/>
        <v>0</v>
      </c>
      <c r="L22" s="228"/>
      <c r="M22" s="223"/>
      <c r="N22" s="226"/>
      <c r="O22" s="226"/>
      <c r="P22" s="75">
        <f t="shared" si="3"/>
        <v>0</v>
      </c>
      <c r="Q22" s="75">
        <f t="shared" si="4"/>
        <v>0</v>
      </c>
      <c r="R22" s="154">
        <f>Q22*係数!$H$30</f>
        <v>0</v>
      </c>
      <c r="S22" s="164"/>
      <c r="T22" s="187"/>
      <c r="U22" s="220"/>
      <c r="V22" s="223"/>
      <c r="W22" s="204">
        <f t="shared" si="5"/>
        <v>0</v>
      </c>
      <c r="X22" s="220"/>
      <c r="Y22" s="223"/>
      <c r="Z22" s="75">
        <f t="shared" si="6"/>
        <v>0</v>
      </c>
      <c r="AA22" s="75">
        <f t="shared" si="7"/>
        <v>0</v>
      </c>
      <c r="AB22" s="237">
        <f>AA22*係数!$H$30</f>
        <v>0</v>
      </c>
      <c r="AC22" s="75">
        <f t="shared" si="8"/>
        <v>0</v>
      </c>
      <c r="AD22" s="240">
        <f t="shared" si="8"/>
        <v>0</v>
      </c>
      <c r="AE22" s="151" t="e">
        <f t="shared" si="0"/>
        <v>#DIV/0!</v>
      </c>
    </row>
    <row r="23" spans="2:31" ht="18.75" customHeight="1">
      <c r="B23" s="13" t="s">
        <v>169</v>
      </c>
      <c r="C23" s="164"/>
      <c r="D23" s="164"/>
      <c r="E23" s="187"/>
      <c r="F23" s="195">
        <f t="shared" si="1"/>
        <v>1</v>
      </c>
      <c r="G23" s="220"/>
      <c r="H23" s="223"/>
      <c r="I23" s="226"/>
      <c r="J23" s="226"/>
      <c r="K23" s="75">
        <f t="shared" si="2"/>
        <v>0</v>
      </c>
      <c r="L23" s="228"/>
      <c r="M23" s="223"/>
      <c r="N23" s="226"/>
      <c r="O23" s="226"/>
      <c r="P23" s="75">
        <f t="shared" si="3"/>
        <v>0</v>
      </c>
      <c r="Q23" s="75">
        <f t="shared" si="4"/>
        <v>0</v>
      </c>
      <c r="R23" s="154">
        <f>Q23*係数!$H$30</f>
        <v>0</v>
      </c>
      <c r="S23" s="164"/>
      <c r="T23" s="187"/>
      <c r="U23" s="220"/>
      <c r="V23" s="223"/>
      <c r="W23" s="204">
        <f t="shared" si="5"/>
        <v>0</v>
      </c>
      <c r="X23" s="220"/>
      <c r="Y23" s="223"/>
      <c r="Z23" s="75">
        <f t="shared" si="6"/>
        <v>0</v>
      </c>
      <c r="AA23" s="75">
        <f t="shared" si="7"/>
        <v>0</v>
      </c>
      <c r="AB23" s="237">
        <f>AA23*係数!$H$30</f>
        <v>0</v>
      </c>
      <c r="AC23" s="75">
        <f t="shared" si="8"/>
        <v>0</v>
      </c>
      <c r="AD23" s="240">
        <f t="shared" si="8"/>
        <v>0</v>
      </c>
      <c r="AE23" s="151" t="e">
        <f t="shared" si="0"/>
        <v>#DIV/0!</v>
      </c>
    </row>
    <row r="24" spans="2:31" ht="18.75" customHeight="1">
      <c r="B24" s="13" t="s">
        <v>180</v>
      </c>
      <c r="C24" s="164"/>
      <c r="D24" s="164"/>
      <c r="E24" s="187"/>
      <c r="F24" s="195">
        <f t="shared" si="1"/>
        <v>1</v>
      </c>
      <c r="G24" s="220"/>
      <c r="H24" s="223"/>
      <c r="I24" s="226"/>
      <c r="J24" s="226"/>
      <c r="K24" s="75">
        <f t="shared" si="2"/>
        <v>0</v>
      </c>
      <c r="L24" s="228"/>
      <c r="M24" s="223"/>
      <c r="N24" s="226"/>
      <c r="O24" s="226"/>
      <c r="P24" s="75">
        <f t="shared" si="3"/>
        <v>0</v>
      </c>
      <c r="Q24" s="75">
        <f t="shared" si="4"/>
        <v>0</v>
      </c>
      <c r="R24" s="154">
        <f>Q24*係数!$H$30</f>
        <v>0</v>
      </c>
      <c r="S24" s="164"/>
      <c r="T24" s="187"/>
      <c r="U24" s="220"/>
      <c r="V24" s="223"/>
      <c r="W24" s="204">
        <f t="shared" si="5"/>
        <v>0</v>
      </c>
      <c r="X24" s="220"/>
      <c r="Y24" s="223"/>
      <c r="Z24" s="75">
        <f t="shared" si="6"/>
        <v>0</v>
      </c>
      <c r="AA24" s="75">
        <f t="shared" si="7"/>
        <v>0</v>
      </c>
      <c r="AB24" s="237">
        <f>AA24*係数!$H$30</f>
        <v>0</v>
      </c>
      <c r="AC24" s="75">
        <f t="shared" si="8"/>
        <v>0</v>
      </c>
      <c r="AD24" s="240">
        <f t="shared" si="8"/>
        <v>0</v>
      </c>
      <c r="AE24" s="151" t="e">
        <f t="shared" si="0"/>
        <v>#DIV/0!</v>
      </c>
    </row>
    <row r="25" spans="2:31" ht="18.75" customHeight="1">
      <c r="B25" s="13" t="s">
        <v>184</v>
      </c>
      <c r="C25" s="164"/>
      <c r="D25" s="164"/>
      <c r="E25" s="187"/>
      <c r="F25" s="195">
        <f t="shared" si="1"/>
        <v>1</v>
      </c>
      <c r="G25" s="220"/>
      <c r="H25" s="223"/>
      <c r="I25" s="226"/>
      <c r="J25" s="226"/>
      <c r="K25" s="75">
        <f t="shared" si="2"/>
        <v>0</v>
      </c>
      <c r="L25" s="228"/>
      <c r="M25" s="223"/>
      <c r="N25" s="226"/>
      <c r="O25" s="226"/>
      <c r="P25" s="75">
        <f t="shared" si="3"/>
        <v>0</v>
      </c>
      <c r="Q25" s="75">
        <f t="shared" si="4"/>
        <v>0</v>
      </c>
      <c r="R25" s="154">
        <f>Q25*係数!$H$30</f>
        <v>0</v>
      </c>
      <c r="S25" s="164"/>
      <c r="T25" s="187"/>
      <c r="U25" s="220"/>
      <c r="V25" s="223"/>
      <c r="W25" s="204">
        <f t="shared" si="5"/>
        <v>0</v>
      </c>
      <c r="X25" s="220"/>
      <c r="Y25" s="223"/>
      <c r="Z25" s="75">
        <f t="shared" si="6"/>
        <v>0</v>
      </c>
      <c r="AA25" s="75">
        <f t="shared" si="7"/>
        <v>0</v>
      </c>
      <c r="AB25" s="237">
        <f>AA25*係数!$H$30</f>
        <v>0</v>
      </c>
      <c r="AC25" s="75">
        <f t="shared" si="8"/>
        <v>0</v>
      </c>
      <c r="AD25" s="240">
        <f t="shared" si="8"/>
        <v>0</v>
      </c>
      <c r="AE25" s="151" t="e">
        <f t="shared" si="0"/>
        <v>#DIV/0!</v>
      </c>
    </row>
    <row r="26" spans="2:31" ht="18.75" customHeight="1">
      <c r="B26" s="13" t="s">
        <v>227</v>
      </c>
      <c r="C26" s="164"/>
      <c r="D26" s="164"/>
      <c r="E26" s="187"/>
      <c r="F26" s="195">
        <f t="shared" si="1"/>
        <v>1</v>
      </c>
      <c r="G26" s="220"/>
      <c r="H26" s="223"/>
      <c r="I26" s="226"/>
      <c r="J26" s="226"/>
      <c r="K26" s="75">
        <f t="shared" si="2"/>
        <v>0</v>
      </c>
      <c r="L26" s="228"/>
      <c r="M26" s="223"/>
      <c r="N26" s="226"/>
      <c r="O26" s="226"/>
      <c r="P26" s="75">
        <f t="shared" si="3"/>
        <v>0</v>
      </c>
      <c r="Q26" s="75">
        <f t="shared" si="4"/>
        <v>0</v>
      </c>
      <c r="R26" s="154">
        <f>Q26*係数!$H$30</f>
        <v>0</v>
      </c>
      <c r="S26" s="164"/>
      <c r="T26" s="187"/>
      <c r="U26" s="220"/>
      <c r="V26" s="223"/>
      <c r="W26" s="204">
        <f t="shared" si="5"/>
        <v>0</v>
      </c>
      <c r="X26" s="220"/>
      <c r="Y26" s="223"/>
      <c r="Z26" s="75">
        <f t="shared" si="6"/>
        <v>0</v>
      </c>
      <c r="AA26" s="75">
        <f t="shared" si="7"/>
        <v>0</v>
      </c>
      <c r="AB26" s="237">
        <f>AA26*係数!$H$30</f>
        <v>0</v>
      </c>
      <c r="AC26" s="75">
        <f t="shared" si="8"/>
        <v>0</v>
      </c>
      <c r="AD26" s="240">
        <f t="shared" si="8"/>
        <v>0</v>
      </c>
      <c r="AE26" s="151" t="e">
        <f t="shared" si="0"/>
        <v>#DIV/0!</v>
      </c>
    </row>
    <row r="27" spans="2:31" ht="18.75" customHeight="1">
      <c r="B27" s="13" t="s">
        <v>24</v>
      </c>
      <c r="C27" s="164"/>
      <c r="D27" s="164"/>
      <c r="E27" s="187"/>
      <c r="F27" s="195">
        <f t="shared" si="1"/>
        <v>1</v>
      </c>
      <c r="G27" s="220"/>
      <c r="H27" s="223"/>
      <c r="I27" s="226"/>
      <c r="J27" s="226"/>
      <c r="K27" s="75">
        <f t="shared" si="2"/>
        <v>0</v>
      </c>
      <c r="L27" s="228"/>
      <c r="M27" s="223"/>
      <c r="N27" s="226"/>
      <c r="O27" s="226"/>
      <c r="P27" s="75">
        <f t="shared" si="3"/>
        <v>0</v>
      </c>
      <c r="Q27" s="75">
        <f t="shared" si="4"/>
        <v>0</v>
      </c>
      <c r="R27" s="154">
        <f>Q27*係数!$H$30</f>
        <v>0</v>
      </c>
      <c r="S27" s="164"/>
      <c r="T27" s="187"/>
      <c r="U27" s="220"/>
      <c r="V27" s="223"/>
      <c r="W27" s="204">
        <f t="shared" si="5"/>
        <v>0</v>
      </c>
      <c r="X27" s="220"/>
      <c r="Y27" s="223"/>
      <c r="Z27" s="75">
        <f t="shared" si="6"/>
        <v>0</v>
      </c>
      <c r="AA27" s="75">
        <f t="shared" si="7"/>
        <v>0</v>
      </c>
      <c r="AB27" s="237">
        <f>AA27*係数!$H$30</f>
        <v>0</v>
      </c>
      <c r="AC27" s="75">
        <f t="shared" si="8"/>
        <v>0</v>
      </c>
      <c r="AD27" s="240">
        <f t="shared" si="8"/>
        <v>0</v>
      </c>
      <c r="AE27" s="151" t="e">
        <f t="shared" si="0"/>
        <v>#DIV/0!</v>
      </c>
    </row>
    <row r="28" spans="2:31" ht="18.75" customHeight="1">
      <c r="B28" s="13" t="s">
        <v>228</v>
      </c>
      <c r="C28" s="164"/>
      <c r="D28" s="164"/>
      <c r="E28" s="187"/>
      <c r="F28" s="195">
        <f t="shared" si="1"/>
        <v>1</v>
      </c>
      <c r="G28" s="220"/>
      <c r="H28" s="223"/>
      <c r="I28" s="226"/>
      <c r="J28" s="226"/>
      <c r="K28" s="75">
        <f t="shared" si="2"/>
        <v>0</v>
      </c>
      <c r="L28" s="228"/>
      <c r="M28" s="223"/>
      <c r="N28" s="226"/>
      <c r="O28" s="226"/>
      <c r="P28" s="75">
        <f t="shared" si="3"/>
        <v>0</v>
      </c>
      <c r="Q28" s="75">
        <f t="shared" si="4"/>
        <v>0</v>
      </c>
      <c r="R28" s="154">
        <f>Q28*係数!$H$30</f>
        <v>0</v>
      </c>
      <c r="S28" s="164"/>
      <c r="T28" s="187"/>
      <c r="U28" s="220"/>
      <c r="V28" s="223"/>
      <c r="W28" s="204">
        <f t="shared" si="5"/>
        <v>0</v>
      </c>
      <c r="X28" s="220"/>
      <c r="Y28" s="223"/>
      <c r="Z28" s="75">
        <f t="shared" si="6"/>
        <v>0</v>
      </c>
      <c r="AA28" s="75">
        <f t="shared" si="7"/>
        <v>0</v>
      </c>
      <c r="AB28" s="237">
        <f>AA28*係数!$H$30</f>
        <v>0</v>
      </c>
      <c r="AC28" s="75">
        <f t="shared" si="8"/>
        <v>0</v>
      </c>
      <c r="AD28" s="240">
        <f t="shared" si="8"/>
        <v>0</v>
      </c>
      <c r="AE28" s="151" t="e">
        <f t="shared" si="0"/>
        <v>#DIV/0!</v>
      </c>
    </row>
    <row r="29" spans="2:31" ht="18.75" customHeight="1">
      <c r="B29" s="13" t="s">
        <v>178</v>
      </c>
      <c r="C29" s="164"/>
      <c r="D29" s="164"/>
      <c r="E29" s="187"/>
      <c r="F29" s="195">
        <f t="shared" si="1"/>
        <v>1</v>
      </c>
      <c r="G29" s="220"/>
      <c r="H29" s="223"/>
      <c r="I29" s="226"/>
      <c r="J29" s="226"/>
      <c r="K29" s="75">
        <f t="shared" si="2"/>
        <v>0</v>
      </c>
      <c r="L29" s="228"/>
      <c r="M29" s="223"/>
      <c r="N29" s="226"/>
      <c r="O29" s="226"/>
      <c r="P29" s="75">
        <f t="shared" si="3"/>
        <v>0</v>
      </c>
      <c r="Q29" s="75">
        <f t="shared" si="4"/>
        <v>0</v>
      </c>
      <c r="R29" s="154">
        <f>Q29*係数!$H$30</f>
        <v>0</v>
      </c>
      <c r="S29" s="164"/>
      <c r="T29" s="187"/>
      <c r="U29" s="220"/>
      <c r="V29" s="223"/>
      <c r="W29" s="204">
        <f t="shared" si="5"/>
        <v>0</v>
      </c>
      <c r="X29" s="220"/>
      <c r="Y29" s="223"/>
      <c r="Z29" s="75">
        <f t="shared" si="6"/>
        <v>0</v>
      </c>
      <c r="AA29" s="75">
        <f t="shared" si="7"/>
        <v>0</v>
      </c>
      <c r="AB29" s="237">
        <f>AA29*係数!$H$30</f>
        <v>0</v>
      </c>
      <c r="AC29" s="75">
        <f t="shared" si="8"/>
        <v>0</v>
      </c>
      <c r="AD29" s="240">
        <f t="shared" si="8"/>
        <v>0</v>
      </c>
      <c r="AE29" s="151" t="e">
        <f t="shared" si="0"/>
        <v>#DIV/0!</v>
      </c>
    </row>
    <row r="30" spans="2:31" ht="18.75" customHeight="1">
      <c r="B30" s="13" t="s">
        <v>33</v>
      </c>
      <c r="C30" s="164"/>
      <c r="D30" s="164"/>
      <c r="E30" s="187"/>
      <c r="F30" s="195">
        <f t="shared" si="1"/>
        <v>1</v>
      </c>
      <c r="G30" s="220"/>
      <c r="H30" s="223"/>
      <c r="I30" s="226"/>
      <c r="J30" s="226"/>
      <c r="K30" s="75">
        <f t="shared" si="2"/>
        <v>0</v>
      </c>
      <c r="L30" s="228"/>
      <c r="M30" s="223"/>
      <c r="N30" s="226"/>
      <c r="O30" s="226"/>
      <c r="P30" s="75">
        <f t="shared" si="3"/>
        <v>0</v>
      </c>
      <c r="Q30" s="75">
        <f t="shared" si="4"/>
        <v>0</v>
      </c>
      <c r="R30" s="154">
        <f>Q30*係数!$H$30</f>
        <v>0</v>
      </c>
      <c r="S30" s="164"/>
      <c r="T30" s="187"/>
      <c r="U30" s="220"/>
      <c r="V30" s="223"/>
      <c r="W30" s="204">
        <f t="shared" si="5"/>
        <v>0</v>
      </c>
      <c r="X30" s="220"/>
      <c r="Y30" s="223"/>
      <c r="Z30" s="75">
        <f t="shared" si="6"/>
        <v>0</v>
      </c>
      <c r="AA30" s="75">
        <f t="shared" si="7"/>
        <v>0</v>
      </c>
      <c r="AB30" s="237">
        <f>AA30*係数!$H$30</f>
        <v>0</v>
      </c>
      <c r="AC30" s="75">
        <f t="shared" si="8"/>
        <v>0</v>
      </c>
      <c r="AD30" s="240">
        <f t="shared" si="8"/>
        <v>0</v>
      </c>
      <c r="AE30" s="151" t="e">
        <f t="shared" si="0"/>
        <v>#DIV/0!</v>
      </c>
    </row>
    <row r="31" spans="2:31" ht="18.75" customHeight="1">
      <c r="B31" s="13" t="s">
        <v>229</v>
      </c>
      <c r="C31" s="164"/>
      <c r="D31" s="164"/>
      <c r="E31" s="187"/>
      <c r="F31" s="195">
        <f t="shared" si="1"/>
        <v>1</v>
      </c>
      <c r="G31" s="220"/>
      <c r="H31" s="223"/>
      <c r="I31" s="226"/>
      <c r="J31" s="226"/>
      <c r="K31" s="75">
        <f t="shared" si="2"/>
        <v>0</v>
      </c>
      <c r="L31" s="228"/>
      <c r="M31" s="223"/>
      <c r="N31" s="226"/>
      <c r="O31" s="226"/>
      <c r="P31" s="75">
        <f t="shared" si="3"/>
        <v>0</v>
      </c>
      <c r="Q31" s="75">
        <f t="shared" si="4"/>
        <v>0</v>
      </c>
      <c r="R31" s="154">
        <f>Q31*係数!$H$30</f>
        <v>0</v>
      </c>
      <c r="S31" s="164"/>
      <c r="T31" s="187"/>
      <c r="U31" s="220"/>
      <c r="V31" s="223"/>
      <c r="W31" s="204">
        <f t="shared" si="5"/>
        <v>0</v>
      </c>
      <c r="X31" s="220"/>
      <c r="Y31" s="223"/>
      <c r="Z31" s="75">
        <f t="shared" si="6"/>
        <v>0</v>
      </c>
      <c r="AA31" s="75">
        <f t="shared" si="7"/>
        <v>0</v>
      </c>
      <c r="AB31" s="237">
        <f>AA31*係数!$H$30</f>
        <v>0</v>
      </c>
      <c r="AC31" s="75">
        <f t="shared" si="8"/>
        <v>0</v>
      </c>
      <c r="AD31" s="240">
        <f t="shared" si="8"/>
        <v>0</v>
      </c>
      <c r="AE31" s="151" t="e">
        <f t="shared" si="0"/>
        <v>#DIV/0!</v>
      </c>
    </row>
    <row r="32" spans="2:31" ht="18.75" customHeight="1">
      <c r="B32" s="13" t="s">
        <v>215</v>
      </c>
      <c r="C32" s="164"/>
      <c r="D32" s="164"/>
      <c r="E32" s="187"/>
      <c r="F32" s="195">
        <f t="shared" si="1"/>
        <v>1</v>
      </c>
      <c r="G32" s="220"/>
      <c r="H32" s="223"/>
      <c r="I32" s="226"/>
      <c r="J32" s="226"/>
      <c r="K32" s="75">
        <f t="shared" si="2"/>
        <v>0</v>
      </c>
      <c r="L32" s="228"/>
      <c r="M32" s="223"/>
      <c r="N32" s="226"/>
      <c r="O32" s="226"/>
      <c r="P32" s="75">
        <f t="shared" si="3"/>
        <v>0</v>
      </c>
      <c r="Q32" s="75">
        <f t="shared" si="4"/>
        <v>0</v>
      </c>
      <c r="R32" s="154">
        <f>Q32*係数!$H$30</f>
        <v>0</v>
      </c>
      <c r="S32" s="164"/>
      <c r="T32" s="187"/>
      <c r="U32" s="220"/>
      <c r="V32" s="223"/>
      <c r="W32" s="204">
        <f t="shared" si="5"/>
        <v>0</v>
      </c>
      <c r="X32" s="220"/>
      <c r="Y32" s="223"/>
      <c r="Z32" s="75">
        <f t="shared" si="6"/>
        <v>0</v>
      </c>
      <c r="AA32" s="75">
        <f t="shared" si="7"/>
        <v>0</v>
      </c>
      <c r="AB32" s="237">
        <f>AA32*係数!$H$30</f>
        <v>0</v>
      </c>
      <c r="AC32" s="75">
        <f t="shared" si="8"/>
        <v>0</v>
      </c>
      <c r="AD32" s="240">
        <f t="shared" si="8"/>
        <v>0</v>
      </c>
      <c r="AE32" s="151" t="e">
        <f t="shared" si="0"/>
        <v>#DIV/0!</v>
      </c>
    </row>
    <row r="33" spans="2:31" ht="18.75" customHeight="1">
      <c r="B33" s="13" t="s">
        <v>72</v>
      </c>
      <c r="C33" s="164"/>
      <c r="D33" s="164"/>
      <c r="E33" s="187"/>
      <c r="F33" s="195">
        <f t="shared" si="1"/>
        <v>1</v>
      </c>
      <c r="G33" s="220"/>
      <c r="H33" s="223"/>
      <c r="I33" s="226"/>
      <c r="J33" s="226"/>
      <c r="K33" s="75">
        <f t="shared" si="2"/>
        <v>0</v>
      </c>
      <c r="L33" s="228"/>
      <c r="M33" s="223"/>
      <c r="N33" s="226"/>
      <c r="O33" s="226"/>
      <c r="P33" s="75">
        <f t="shared" si="3"/>
        <v>0</v>
      </c>
      <c r="Q33" s="75">
        <f t="shared" si="4"/>
        <v>0</v>
      </c>
      <c r="R33" s="154">
        <f>Q33*係数!$H$30</f>
        <v>0</v>
      </c>
      <c r="S33" s="164"/>
      <c r="T33" s="187"/>
      <c r="U33" s="220"/>
      <c r="V33" s="223"/>
      <c r="W33" s="204">
        <f t="shared" si="5"/>
        <v>0</v>
      </c>
      <c r="X33" s="220"/>
      <c r="Y33" s="223"/>
      <c r="Z33" s="75">
        <f t="shared" si="6"/>
        <v>0</v>
      </c>
      <c r="AA33" s="75">
        <f t="shared" si="7"/>
        <v>0</v>
      </c>
      <c r="AB33" s="237">
        <f>AA33*係数!$H$30</f>
        <v>0</v>
      </c>
      <c r="AC33" s="75">
        <f t="shared" si="8"/>
        <v>0</v>
      </c>
      <c r="AD33" s="240">
        <f t="shared" si="8"/>
        <v>0</v>
      </c>
      <c r="AE33" s="151" t="e">
        <f t="shared" si="0"/>
        <v>#DIV/0!</v>
      </c>
    </row>
    <row r="34" spans="2:31" ht="18.75" customHeight="1">
      <c r="B34" s="13" t="s">
        <v>230</v>
      </c>
      <c r="C34" s="164"/>
      <c r="D34" s="164"/>
      <c r="E34" s="187"/>
      <c r="F34" s="195">
        <f t="shared" si="1"/>
        <v>1</v>
      </c>
      <c r="G34" s="220"/>
      <c r="H34" s="223"/>
      <c r="I34" s="226"/>
      <c r="J34" s="226"/>
      <c r="K34" s="75">
        <f t="shared" si="2"/>
        <v>0</v>
      </c>
      <c r="L34" s="228"/>
      <c r="M34" s="223"/>
      <c r="N34" s="226"/>
      <c r="O34" s="226"/>
      <c r="P34" s="75">
        <f t="shared" si="3"/>
        <v>0</v>
      </c>
      <c r="Q34" s="75">
        <f t="shared" si="4"/>
        <v>0</v>
      </c>
      <c r="R34" s="154">
        <f>Q34*係数!$H$30</f>
        <v>0</v>
      </c>
      <c r="S34" s="164"/>
      <c r="T34" s="187"/>
      <c r="U34" s="220"/>
      <c r="V34" s="223"/>
      <c r="W34" s="204">
        <f t="shared" si="5"/>
        <v>0</v>
      </c>
      <c r="X34" s="220"/>
      <c r="Y34" s="223"/>
      <c r="Z34" s="75">
        <f t="shared" si="6"/>
        <v>0</v>
      </c>
      <c r="AA34" s="75">
        <f t="shared" si="7"/>
        <v>0</v>
      </c>
      <c r="AB34" s="237">
        <f>AA34*係数!$H$30</f>
        <v>0</v>
      </c>
      <c r="AC34" s="75">
        <f t="shared" si="8"/>
        <v>0</v>
      </c>
      <c r="AD34" s="240">
        <f t="shared" si="8"/>
        <v>0</v>
      </c>
      <c r="AE34" s="151" t="e">
        <f t="shared" si="0"/>
        <v>#DIV/0!</v>
      </c>
    </row>
    <row r="35" spans="2:31" ht="18.75" customHeight="1">
      <c r="B35" s="13" t="s">
        <v>231</v>
      </c>
      <c r="C35" s="164"/>
      <c r="D35" s="164"/>
      <c r="E35" s="187"/>
      <c r="F35" s="195">
        <f t="shared" si="1"/>
        <v>1</v>
      </c>
      <c r="G35" s="220"/>
      <c r="H35" s="223"/>
      <c r="I35" s="226"/>
      <c r="J35" s="226"/>
      <c r="K35" s="75">
        <f t="shared" si="2"/>
        <v>0</v>
      </c>
      <c r="L35" s="228"/>
      <c r="M35" s="223"/>
      <c r="N35" s="226"/>
      <c r="O35" s="226"/>
      <c r="P35" s="75">
        <f t="shared" si="3"/>
        <v>0</v>
      </c>
      <c r="Q35" s="75">
        <f t="shared" si="4"/>
        <v>0</v>
      </c>
      <c r="R35" s="154">
        <f>Q35*係数!$H$30</f>
        <v>0</v>
      </c>
      <c r="S35" s="164"/>
      <c r="T35" s="187"/>
      <c r="U35" s="220"/>
      <c r="V35" s="223"/>
      <c r="W35" s="204">
        <f t="shared" si="5"/>
        <v>0</v>
      </c>
      <c r="X35" s="220"/>
      <c r="Y35" s="223"/>
      <c r="Z35" s="75">
        <f t="shared" si="6"/>
        <v>0</v>
      </c>
      <c r="AA35" s="75">
        <f t="shared" si="7"/>
        <v>0</v>
      </c>
      <c r="AB35" s="237">
        <f>AA35*係数!$H$30</f>
        <v>0</v>
      </c>
      <c r="AC35" s="75">
        <f t="shared" si="8"/>
        <v>0</v>
      </c>
      <c r="AD35" s="240">
        <f t="shared" si="8"/>
        <v>0</v>
      </c>
      <c r="AE35" s="151" t="e">
        <f t="shared" si="0"/>
        <v>#DIV/0!</v>
      </c>
    </row>
    <row r="36" spans="2:31" ht="18.75" customHeight="1">
      <c r="B36" s="13" t="s">
        <v>232</v>
      </c>
      <c r="C36" s="164"/>
      <c r="D36" s="164"/>
      <c r="E36" s="187"/>
      <c r="F36" s="195">
        <f t="shared" si="1"/>
        <v>1</v>
      </c>
      <c r="G36" s="220"/>
      <c r="H36" s="223"/>
      <c r="I36" s="226"/>
      <c r="J36" s="226"/>
      <c r="K36" s="75">
        <f t="shared" si="2"/>
        <v>0</v>
      </c>
      <c r="L36" s="228"/>
      <c r="M36" s="223"/>
      <c r="N36" s="226"/>
      <c r="O36" s="226"/>
      <c r="P36" s="75">
        <f t="shared" si="3"/>
        <v>0</v>
      </c>
      <c r="Q36" s="75">
        <f t="shared" si="4"/>
        <v>0</v>
      </c>
      <c r="R36" s="154">
        <f>Q36*係数!$H$30</f>
        <v>0</v>
      </c>
      <c r="S36" s="164"/>
      <c r="T36" s="187"/>
      <c r="U36" s="220"/>
      <c r="V36" s="223"/>
      <c r="W36" s="204">
        <f t="shared" si="5"/>
        <v>0</v>
      </c>
      <c r="X36" s="220"/>
      <c r="Y36" s="223"/>
      <c r="Z36" s="75">
        <f t="shared" si="6"/>
        <v>0</v>
      </c>
      <c r="AA36" s="75">
        <f t="shared" si="7"/>
        <v>0</v>
      </c>
      <c r="AB36" s="237">
        <f>AA36*係数!$H$30</f>
        <v>0</v>
      </c>
      <c r="AC36" s="75">
        <f t="shared" si="8"/>
        <v>0</v>
      </c>
      <c r="AD36" s="240">
        <f t="shared" si="8"/>
        <v>0</v>
      </c>
      <c r="AE36" s="151" t="e">
        <f t="shared" si="0"/>
        <v>#DIV/0!</v>
      </c>
    </row>
    <row r="37" spans="2:31" ht="18.75" customHeight="1">
      <c r="B37" s="13" t="s">
        <v>234</v>
      </c>
      <c r="C37" s="164"/>
      <c r="D37" s="164"/>
      <c r="E37" s="187"/>
      <c r="F37" s="195">
        <f t="shared" si="1"/>
        <v>1</v>
      </c>
      <c r="G37" s="220"/>
      <c r="H37" s="223"/>
      <c r="I37" s="226"/>
      <c r="J37" s="226"/>
      <c r="K37" s="75">
        <f t="shared" si="2"/>
        <v>0</v>
      </c>
      <c r="L37" s="228"/>
      <c r="M37" s="223"/>
      <c r="N37" s="226"/>
      <c r="O37" s="226"/>
      <c r="P37" s="75">
        <f t="shared" si="3"/>
        <v>0</v>
      </c>
      <c r="Q37" s="75">
        <f t="shared" si="4"/>
        <v>0</v>
      </c>
      <c r="R37" s="154">
        <f>Q37*係数!$H$30</f>
        <v>0</v>
      </c>
      <c r="S37" s="164"/>
      <c r="T37" s="187"/>
      <c r="U37" s="220"/>
      <c r="V37" s="223"/>
      <c r="W37" s="204">
        <f t="shared" si="5"/>
        <v>0</v>
      </c>
      <c r="X37" s="220"/>
      <c r="Y37" s="223"/>
      <c r="Z37" s="75">
        <f t="shared" si="6"/>
        <v>0</v>
      </c>
      <c r="AA37" s="75">
        <f t="shared" si="7"/>
        <v>0</v>
      </c>
      <c r="AB37" s="237">
        <f>AA37*係数!$H$30</f>
        <v>0</v>
      </c>
      <c r="AC37" s="75">
        <f t="shared" si="8"/>
        <v>0</v>
      </c>
      <c r="AD37" s="240">
        <f t="shared" si="8"/>
        <v>0</v>
      </c>
      <c r="AE37" s="151" t="e">
        <f t="shared" si="0"/>
        <v>#DIV/0!</v>
      </c>
    </row>
    <row r="38" spans="2:31" ht="18.75" customHeight="1">
      <c r="B38" s="13" t="s">
        <v>235</v>
      </c>
      <c r="C38" s="164"/>
      <c r="D38" s="164"/>
      <c r="E38" s="187"/>
      <c r="F38" s="195">
        <f t="shared" si="1"/>
        <v>1</v>
      </c>
      <c r="G38" s="220"/>
      <c r="H38" s="223"/>
      <c r="I38" s="226"/>
      <c r="J38" s="226"/>
      <c r="K38" s="75">
        <f t="shared" si="2"/>
        <v>0</v>
      </c>
      <c r="L38" s="228"/>
      <c r="M38" s="223"/>
      <c r="N38" s="226"/>
      <c r="O38" s="226"/>
      <c r="P38" s="75">
        <f t="shared" si="3"/>
        <v>0</v>
      </c>
      <c r="Q38" s="75">
        <f t="shared" si="4"/>
        <v>0</v>
      </c>
      <c r="R38" s="154">
        <f>Q38*係数!$H$30</f>
        <v>0</v>
      </c>
      <c r="S38" s="164"/>
      <c r="T38" s="187"/>
      <c r="U38" s="220"/>
      <c r="V38" s="223"/>
      <c r="W38" s="204">
        <f t="shared" si="5"/>
        <v>0</v>
      </c>
      <c r="X38" s="220"/>
      <c r="Y38" s="223"/>
      <c r="Z38" s="75">
        <f t="shared" si="6"/>
        <v>0</v>
      </c>
      <c r="AA38" s="75">
        <f t="shared" si="7"/>
        <v>0</v>
      </c>
      <c r="AB38" s="237">
        <f>AA38*係数!$H$30</f>
        <v>0</v>
      </c>
      <c r="AC38" s="75">
        <f t="shared" si="8"/>
        <v>0</v>
      </c>
      <c r="AD38" s="240">
        <f t="shared" si="8"/>
        <v>0</v>
      </c>
      <c r="AE38" s="151" t="e">
        <f t="shared" si="0"/>
        <v>#DIV/0!</v>
      </c>
    </row>
    <row r="39" spans="2:31" ht="18.75" customHeight="1">
      <c r="B39" s="13" t="s">
        <v>238</v>
      </c>
      <c r="C39" s="164"/>
      <c r="D39" s="164"/>
      <c r="E39" s="187"/>
      <c r="F39" s="195">
        <f t="shared" si="1"/>
        <v>1</v>
      </c>
      <c r="G39" s="220"/>
      <c r="H39" s="223"/>
      <c r="I39" s="226"/>
      <c r="J39" s="226"/>
      <c r="K39" s="75">
        <f t="shared" si="2"/>
        <v>0</v>
      </c>
      <c r="L39" s="228"/>
      <c r="M39" s="223"/>
      <c r="N39" s="226"/>
      <c r="O39" s="226"/>
      <c r="P39" s="75">
        <f t="shared" si="3"/>
        <v>0</v>
      </c>
      <c r="Q39" s="75">
        <f t="shared" si="4"/>
        <v>0</v>
      </c>
      <c r="R39" s="154">
        <f>Q39*係数!$H$30</f>
        <v>0</v>
      </c>
      <c r="S39" s="164"/>
      <c r="T39" s="187"/>
      <c r="U39" s="220"/>
      <c r="V39" s="223"/>
      <c r="W39" s="204">
        <f t="shared" si="5"/>
        <v>0</v>
      </c>
      <c r="X39" s="220"/>
      <c r="Y39" s="223"/>
      <c r="Z39" s="75">
        <f t="shared" si="6"/>
        <v>0</v>
      </c>
      <c r="AA39" s="75">
        <f t="shared" si="7"/>
        <v>0</v>
      </c>
      <c r="AB39" s="237">
        <f>AA39*係数!$H$30</f>
        <v>0</v>
      </c>
      <c r="AC39" s="75">
        <f t="shared" si="8"/>
        <v>0</v>
      </c>
      <c r="AD39" s="240">
        <f t="shared" si="8"/>
        <v>0</v>
      </c>
      <c r="AE39" s="151" t="e">
        <f t="shared" si="0"/>
        <v>#DIV/0!</v>
      </c>
    </row>
    <row r="40" spans="2:31" ht="18.75" customHeight="1">
      <c r="G40" s="221"/>
      <c r="H40" s="221"/>
    </row>
    <row r="41" spans="2:31" ht="18.75" customHeight="1"/>
    <row r="42" spans="2:31" ht="18.75" customHeight="1"/>
    <row r="43" spans="2:31" ht="18.75" customHeight="1"/>
    <row r="44" spans="2:31" ht="18.75" customHeight="1"/>
    <row r="45" spans="2:31" ht="18.75" customHeight="1"/>
    <row r="46" spans="2:31" ht="18.75" customHeight="1"/>
    <row r="47" spans="2:31" ht="18.75" customHeight="1"/>
    <row r="48" spans="2:31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15">
    <mergeCell ref="D3:E3"/>
    <mergeCell ref="M3:V3"/>
    <mergeCell ref="D4:E4"/>
    <mergeCell ref="M4:V4"/>
    <mergeCell ref="D5:E5"/>
    <mergeCell ref="D6:E6"/>
    <mergeCell ref="M6:V6"/>
    <mergeCell ref="D7:E7"/>
    <mergeCell ref="M7:N7"/>
    <mergeCell ref="M8:N8"/>
    <mergeCell ref="Q15:R15"/>
    <mergeCell ref="Q7:V8"/>
    <mergeCell ref="B14:B16"/>
    <mergeCell ref="AC14:AD15"/>
    <mergeCell ref="AE14:AE15"/>
  </mergeCells>
  <phoneticPr fontId="1" type="Hiragana"/>
  <conditionalFormatting sqref="C20:AD39">
    <cfRule type="expression" dxfId="15" priority="1">
      <formula>$F$1="なし"</formula>
    </cfRule>
  </conditionalFormatting>
  <conditionalFormatting sqref="C11:C12 G6:H7 J4:J7">
    <cfRule type="expression" dxfId="14" priority="2">
      <formula>$F$1="なし"</formula>
    </cfRule>
  </conditionalFormatting>
  <conditionalFormatting sqref="Q7">
    <cfRule type="cellIs" dxfId="13" priority="3" operator="notEqual">
      <formula>"ー"</formula>
    </cfRule>
  </conditionalFormatting>
  <conditionalFormatting sqref="U19">
    <cfRule type="cellIs" dxfId="12" priority="4" operator="greaterThan">
      <formula>$G$19</formula>
    </cfRule>
  </conditionalFormatting>
  <conditionalFormatting sqref="X19">
    <cfRule type="cellIs" dxfId="11" priority="5" operator="greaterThan">
      <formula>$L$19</formula>
    </cfRule>
  </conditionalFormatting>
  <dataValidations count="2">
    <dataValidation type="decimal" allowBlank="1" showDropDown="0" showInputMessage="0" showErrorMessage="1" sqref="T18">
      <formula1>0</formula1>
      <formula2>E18</formula2>
    </dataValidation>
    <dataValidation type="decimal" operator="equal" allowBlank="1" showDropDown="0" showInputMessage="1" showErrorMessage="0" prompt="負荷率の変更について - 負荷率を変更する場合は、値の根拠となる資料（省エネ診断報告書等）を別途提出してください。" sqref="C11:C12">
      <formula1>0.4</formula1>
    </dataValidation>
  </dataValidations>
  <pageMargins left="0.70866141732283472" right="0.70866141732283472" top="0.74803149606299213" bottom="0.74803149606299213" header="0" footer="0"/>
  <pageSetup paperSize="8" scale="56" fitToWidth="1" fitToHeight="1" orientation="landscape" usePrinterDefaults="1" r:id="rId1"/>
  <colBreaks count="1" manualBreakCount="1">
    <brk id="30" max="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L43"/>
  <sheetViews>
    <sheetView zoomScale="55" zoomScaleNormal="55" workbookViewId="0">
      <pane ySplit="1" topLeftCell="A2" activePane="bottomLeft" state="frozen"/>
      <selection pane="bottomLeft" activeCell="L22" sqref="L22"/>
    </sheetView>
  </sheetViews>
  <sheetFormatPr defaultColWidth="14.4296875" defaultRowHeight="15" customHeight="1"/>
  <cols>
    <col min="1" max="1" width="11.13671875" customWidth="1"/>
    <col min="2" max="2" width="9.13671875" customWidth="1"/>
    <col min="3" max="15" width="11.4296875" customWidth="1"/>
    <col min="16" max="16" width="11.13671875" customWidth="1"/>
    <col min="17" max="20" width="11.4296875" customWidth="1"/>
    <col min="21" max="21" width="11.13671875" customWidth="1"/>
    <col min="22" max="28" width="11.4296875" customWidth="1"/>
    <col min="29" max="37" width="9.13671875" customWidth="1"/>
  </cols>
  <sheetData>
    <row r="1" spans="1:27" ht="37.5" customHeight="1">
      <c r="A1" s="161" t="s">
        <v>137</v>
      </c>
      <c r="G1" s="177"/>
      <c r="I1" s="188"/>
      <c r="L1" s="196"/>
    </row>
    <row r="2" spans="1:27" ht="18.75" customHeight="1"/>
    <row r="3" spans="1:27" ht="20.25" customHeight="1">
      <c r="D3" s="26" t="s">
        <v>16</v>
      </c>
      <c r="E3" s="85"/>
      <c r="F3" s="44" t="s">
        <v>51</v>
      </c>
      <c r="G3" s="15" t="s">
        <v>4</v>
      </c>
      <c r="H3" s="15" t="s">
        <v>23</v>
      </c>
      <c r="I3" s="15" t="s">
        <v>195</v>
      </c>
      <c r="J3" s="192" t="s">
        <v>216</v>
      </c>
      <c r="M3" s="197" t="s">
        <v>218</v>
      </c>
      <c r="N3" s="43"/>
      <c r="O3" s="43"/>
      <c r="P3" s="43"/>
      <c r="Q3" s="43"/>
      <c r="R3" s="43"/>
      <c r="S3" s="43"/>
      <c r="T3" s="43"/>
      <c r="U3" s="85"/>
      <c r="W3" s="26" t="s">
        <v>16</v>
      </c>
      <c r="X3" s="85"/>
      <c r="Y3" s="261" t="s">
        <v>104</v>
      </c>
      <c r="Z3" s="265" t="s">
        <v>298</v>
      </c>
      <c r="AA3" s="267" t="s">
        <v>51</v>
      </c>
    </row>
    <row r="4" spans="1:27" ht="20.25" customHeight="1">
      <c r="D4" s="212" t="s">
        <v>296</v>
      </c>
      <c r="E4" s="85"/>
      <c r="F4" s="44" t="s">
        <v>76</v>
      </c>
      <c r="G4" s="244">
        <f>S22</f>
        <v>0</v>
      </c>
      <c r="H4" s="244">
        <f>AF22</f>
        <v>0</v>
      </c>
      <c r="I4" s="244">
        <f>G4-H4</f>
        <v>0</v>
      </c>
      <c r="J4" s="195">
        <f>IF(OR(G4=0,I4=0),0,I4/G4)</f>
        <v>0</v>
      </c>
      <c r="M4" s="229"/>
      <c r="N4" s="43"/>
      <c r="O4" s="43"/>
      <c r="P4" s="43"/>
      <c r="Q4" s="43"/>
      <c r="R4" s="43"/>
      <c r="S4" s="43"/>
      <c r="T4" s="43"/>
      <c r="U4" s="85"/>
      <c r="W4" s="11" t="s">
        <v>190</v>
      </c>
      <c r="X4" s="48" t="s">
        <v>299</v>
      </c>
      <c r="Y4" s="262">
        <v>11000</v>
      </c>
      <c r="Z4" s="266">
        <f>係数!H25</f>
        <v>2.2439999999999999e-003</v>
      </c>
      <c r="AA4" s="110" t="s">
        <v>286</v>
      </c>
    </row>
    <row r="5" spans="1:27" ht="20.25" customHeight="1">
      <c r="D5" s="26" t="s">
        <v>106</v>
      </c>
      <c r="E5" s="85"/>
      <c r="F5" s="44" t="s">
        <v>150</v>
      </c>
      <c r="G5" s="245">
        <f>T22</f>
        <v>0</v>
      </c>
      <c r="H5" s="245">
        <f>AG22</f>
        <v>0</v>
      </c>
      <c r="I5" s="244">
        <f>G5-H5</f>
        <v>0</v>
      </c>
      <c r="J5" s="195">
        <f>IF(OR(G5=0,I5=0),0,I5/G5)</f>
        <v>0</v>
      </c>
      <c r="M5" s="163"/>
      <c r="W5" s="12"/>
      <c r="X5" s="48" t="s">
        <v>300</v>
      </c>
      <c r="Y5" s="262">
        <v>10000</v>
      </c>
      <c r="Z5" s="266">
        <f>Z4</f>
        <v>2.2439999999999999e-003</v>
      </c>
      <c r="AA5" s="110" t="s">
        <v>286</v>
      </c>
    </row>
    <row r="6" spans="1:27" ht="20.25" customHeight="1">
      <c r="D6" s="212" t="s">
        <v>189</v>
      </c>
      <c r="E6" s="85"/>
      <c r="F6" s="86" t="s">
        <v>77</v>
      </c>
      <c r="G6" s="246">
        <f>U22</f>
        <v>0</v>
      </c>
      <c r="H6" s="246">
        <f>AH22</f>
        <v>0</v>
      </c>
      <c r="I6" s="253">
        <f>G6-H6</f>
        <v>0</v>
      </c>
      <c r="J6" s="195">
        <f>IF(OR(G6=0,I6=0),0,I6/G6)</f>
        <v>0</v>
      </c>
      <c r="M6" s="26" t="s">
        <v>297</v>
      </c>
      <c r="N6" s="43"/>
      <c r="O6" s="43"/>
      <c r="P6" s="43"/>
      <c r="Q6" s="43"/>
      <c r="R6" s="43"/>
      <c r="S6" s="43"/>
      <c r="T6" s="43"/>
      <c r="U6" s="85"/>
      <c r="W6" s="48" t="s">
        <v>138</v>
      </c>
      <c r="X6" s="48" t="s">
        <v>140</v>
      </c>
      <c r="Y6" s="262">
        <v>24000</v>
      </c>
      <c r="Z6" s="266">
        <f>係数!H15</f>
        <v>2.7027000000000002e-003</v>
      </c>
      <c r="AA6" s="110" t="s">
        <v>301</v>
      </c>
    </row>
    <row r="7" spans="1:27" ht="18.75" customHeight="1">
      <c r="D7" s="213"/>
      <c r="E7" s="171"/>
      <c r="F7" s="214"/>
      <c r="G7" s="217"/>
      <c r="H7" s="217"/>
      <c r="I7" s="180"/>
      <c r="J7" s="227"/>
      <c r="M7" s="26" t="s">
        <v>16</v>
      </c>
      <c r="N7" s="85"/>
      <c r="O7" s="44" t="s">
        <v>89</v>
      </c>
      <c r="P7" s="44" t="s">
        <v>90</v>
      </c>
      <c r="Q7" s="233" t="str">
        <f>IF(OR(OR(O8="",P8=""),AND(O8="なし",P8="なし")),"ー",IF(COUNTIF(O8:P8,"増加")&gt;0,"やむを得ず増加する場合は特記事項欄に理由を記載してください。(要根拠資料提出)","減少する理由を特記事項欄に記載してください。"))</f>
        <v>ー</v>
      </c>
      <c r="R7" s="147"/>
      <c r="S7" s="147"/>
      <c r="T7" s="147"/>
      <c r="U7" s="157"/>
      <c r="W7" s="26" t="s">
        <v>116</v>
      </c>
      <c r="X7" s="85"/>
      <c r="Y7" s="262" t="str">
        <f>IF(E10="","",VLOOKUP($E$10,$X$4:$Z$6,2,FALSE))</f>
        <v/>
      </c>
      <c r="Z7" s="110"/>
      <c r="AA7" s="268" t="s">
        <v>104</v>
      </c>
    </row>
    <row r="8" spans="1:27" ht="18.75" customHeight="1">
      <c r="D8" s="212" t="s">
        <v>222</v>
      </c>
      <c r="E8" s="85"/>
      <c r="F8" s="44" t="s">
        <v>174</v>
      </c>
      <c r="G8" s="181">
        <f>(G4*係数!$C$30+G5*係数!$C$25)*0.0000258</f>
        <v>0</v>
      </c>
      <c r="H8" s="181">
        <f>(H4*係数!$C$30+H5*係数!$C$25)*0.0000258</f>
        <v>0</v>
      </c>
      <c r="I8" s="253">
        <f>G8-H8</f>
        <v>0</v>
      </c>
      <c r="J8" s="195">
        <f>IF(OR(G8=0,I8=0),0,I8/G8)</f>
        <v>0</v>
      </c>
      <c r="M8" s="231" t="s">
        <v>210</v>
      </c>
      <c r="N8" s="158"/>
      <c r="O8" s="100" t="str">
        <f>IF(OR(G22=0,X22=0),"",IF(G22=X22,"なし",IF(G22&gt;X22,"減少","増加")))</f>
        <v/>
      </c>
      <c r="P8" s="100" t="str">
        <f>IF(OR(M22=0,AB22=0),"",IF(M22=AB22,"なし",IF(M22&gt;AB22,"減少","増加")))</f>
        <v/>
      </c>
      <c r="Q8" s="146"/>
      <c r="R8" s="148"/>
      <c r="S8" s="148"/>
      <c r="T8" s="148"/>
      <c r="U8" s="158"/>
    </row>
    <row r="9" spans="1:27" ht="18.75" customHeight="1">
      <c r="D9" s="15" t="s">
        <v>101</v>
      </c>
      <c r="E9" s="15" t="s">
        <v>41</v>
      </c>
      <c r="F9" s="26" t="s">
        <v>302</v>
      </c>
      <c r="G9" s="247"/>
      <c r="H9" s="26" t="s">
        <v>124</v>
      </c>
      <c r="I9" s="85"/>
      <c r="J9" s="44" t="s">
        <v>35</v>
      </c>
      <c r="P9" s="163"/>
    </row>
    <row r="10" spans="1:27" ht="18.75" customHeight="1">
      <c r="D10" s="49"/>
      <c r="E10" s="56"/>
      <c r="F10" s="110" t="str">
        <f>IF(D10="","",VLOOKUP(D10,係数!$B$3:$I$30,7,FALSE))</f>
        <v/>
      </c>
      <c r="G10" s="110" t="str">
        <f>IF(D10="","",VLOOKUP(D10,係数!$B$3:$I$30,8,FALSE))</f>
        <v/>
      </c>
      <c r="H10" s="249" t="str">
        <f>IF(Y7="","",Y7)</f>
        <v/>
      </c>
      <c r="I10" s="85"/>
      <c r="J10" s="254" t="e">
        <f>IF(E10="LP",#REF!,#REF!)</f>
        <v>#REF!</v>
      </c>
    </row>
    <row r="11" spans="1:27" ht="18.75" customHeight="1">
      <c r="B11" s="163"/>
      <c r="D11" s="243"/>
      <c r="E11" s="243"/>
      <c r="H11" s="250"/>
      <c r="I11" s="250"/>
    </row>
    <row r="12" spans="1:27" ht="18.75" customHeight="1">
      <c r="B12" s="163"/>
      <c r="D12" s="243"/>
      <c r="E12" s="243"/>
      <c r="H12" s="250"/>
      <c r="I12" s="250"/>
    </row>
    <row r="13" spans="1:27" ht="18.75" customHeight="1">
      <c r="B13" s="15"/>
      <c r="C13" s="15" t="s">
        <v>86</v>
      </c>
      <c r="D13" s="243"/>
      <c r="E13" s="243"/>
      <c r="H13" s="250"/>
      <c r="I13" s="250"/>
    </row>
    <row r="14" spans="1:27" ht="18.75" customHeight="1">
      <c r="B14" s="13" t="s">
        <v>87</v>
      </c>
      <c r="C14" s="28">
        <v>0.4</v>
      </c>
      <c r="D14" s="243"/>
      <c r="E14" s="243"/>
      <c r="H14" s="250"/>
      <c r="I14" s="250"/>
    </row>
    <row r="15" spans="1:27" ht="18.75" customHeight="1">
      <c r="B15" s="13" t="s">
        <v>88</v>
      </c>
      <c r="C15" s="28">
        <v>0.4</v>
      </c>
      <c r="D15" s="243"/>
      <c r="E15" s="243"/>
      <c r="H15" s="250"/>
      <c r="I15" s="250"/>
      <c r="P15" s="163"/>
    </row>
    <row r="16" spans="1:27" ht="18.75" customHeight="1">
      <c r="A16" s="162" t="s">
        <v>183</v>
      </c>
    </row>
    <row r="17" spans="2:38" ht="18.75" customHeight="1">
      <c r="B17" s="17" t="s">
        <v>16</v>
      </c>
      <c r="C17" s="35" t="s">
        <v>4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60"/>
      <c r="V17" s="120" t="s">
        <v>23</v>
      </c>
      <c r="W17" s="125"/>
      <c r="X17" s="125"/>
      <c r="Y17" s="50"/>
      <c r="Z17" s="57"/>
      <c r="AA17" s="57"/>
      <c r="AB17" s="57"/>
      <c r="AC17" s="50"/>
      <c r="AD17" s="57"/>
      <c r="AE17" s="57"/>
      <c r="AF17" s="50"/>
      <c r="AG17" s="57"/>
      <c r="AH17" s="60"/>
      <c r="AI17" s="145" t="s">
        <v>25</v>
      </c>
      <c r="AJ17" s="147"/>
      <c r="AK17" s="157"/>
      <c r="AL17" s="241" t="s">
        <v>25</v>
      </c>
    </row>
    <row r="18" spans="2:38" ht="18.75" customHeight="1">
      <c r="B18" s="18"/>
      <c r="C18" s="31"/>
      <c r="D18" s="47"/>
      <c r="E18" s="57"/>
      <c r="F18" s="60"/>
      <c r="G18" s="62" t="s">
        <v>89</v>
      </c>
      <c r="H18" s="68"/>
      <c r="I18" s="57"/>
      <c r="J18" s="57"/>
      <c r="K18" s="57"/>
      <c r="L18" s="57"/>
      <c r="M18" s="62" t="s">
        <v>90</v>
      </c>
      <c r="N18" s="68"/>
      <c r="O18" s="57"/>
      <c r="P18" s="57"/>
      <c r="Q18" s="57"/>
      <c r="R18" s="57"/>
      <c r="S18" s="62" t="s">
        <v>91</v>
      </c>
      <c r="T18" s="57"/>
      <c r="U18" s="60"/>
      <c r="V18" s="31"/>
      <c r="W18" s="47"/>
      <c r="X18" s="47"/>
      <c r="Y18" s="62" t="s">
        <v>89</v>
      </c>
      <c r="Z18" s="57"/>
      <c r="AA18" s="57"/>
      <c r="AB18" s="62" t="s">
        <v>90</v>
      </c>
      <c r="AC18" s="68"/>
      <c r="AD18" s="57"/>
      <c r="AE18" s="57"/>
      <c r="AF18" s="62" t="s">
        <v>91</v>
      </c>
      <c r="AG18" s="57"/>
      <c r="AH18" s="57"/>
      <c r="AI18" s="146"/>
      <c r="AJ18" s="148"/>
      <c r="AK18" s="158"/>
      <c r="AL18" s="242"/>
    </row>
    <row r="19" spans="2:38" ht="57" customHeight="1">
      <c r="B19" s="12"/>
      <c r="C19" s="32" t="s">
        <v>92</v>
      </c>
      <c r="D19" s="32" t="s">
        <v>93</v>
      </c>
      <c r="E19" s="32" t="s">
        <v>94</v>
      </c>
      <c r="F19" s="32" t="s">
        <v>258</v>
      </c>
      <c r="G19" s="32" t="s">
        <v>95</v>
      </c>
      <c r="H19" s="32" t="s">
        <v>96</v>
      </c>
      <c r="I19" s="32" t="s">
        <v>141</v>
      </c>
      <c r="J19" s="32" t="s">
        <v>98</v>
      </c>
      <c r="K19" s="32" t="s">
        <v>28</v>
      </c>
      <c r="L19" s="32" t="s">
        <v>336</v>
      </c>
      <c r="M19" s="32" t="s">
        <v>95</v>
      </c>
      <c r="N19" s="32" t="s">
        <v>143</v>
      </c>
      <c r="O19" s="32" t="s">
        <v>144</v>
      </c>
      <c r="P19" s="32" t="s">
        <v>98</v>
      </c>
      <c r="Q19" s="32" t="s">
        <v>28</v>
      </c>
      <c r="R19" s="32" t="s">
        <v>105</v>
      </c>
      <c r="S19" s="32" t="s">
        <v>175</v>
      </c>
      <c r="T19" s="32" t="s">
        <v>145</v>
      </c>
      <c r="U19" s="32" t="s">
        <v>108</v>
      </c>
      <c r="V19" s="32" t="s">
        <v>92</v>
      </c>
      <c r="W19" s="32" t="s">
        <v>109</v>
      </c>
      <c r="X19" s="32" t="s">
        <v>95</v>
      </c>
      <c r="Y19" s="32" t="s">
        <v>146</v>
      </c>
      <c r="Z19" s="32" t="s">
        <v>147</v>
      </c>
      <c r="AA19" s="32" t="s">
        <v>67</v>
      </c>
      <c r="AB19" s="32" t="s">
        <v>95</v>
      </c>
      <c r="AC19" s="32" t="s">
        <v>223</v>
      </c>
      <c r="AD19" s="32" t="s">
        <v>44</v>
      </c>
      <c r="AE19" s="32" t="s">
        <v>338</v>
      </c>
      <c r="AF19" s="32" t="s">
        <v>290</v>
      </c>
      <c r="AG19" s="32" t="s">
        <v>39</v>
      </c>
      <c r="AH19" s="32" t="s">
        <v>63</v>
      </c>
      <c r="AI19" s="36" t="s">
        <v>27</v>
      </c>
      <c r="AJ19" s="32" t="s">
        <v>149</v>
      </c>
      <c r="AK19" s="36" t="s">
        <v>31</v>
      </c>
      <c r="AL19" s="208" t="s">
        <v>251</v>
      </c>
    </row>
    <row r="20" spans="2:38" ht="18.75" customHeight="1">
      <c r="B20" s="19" t="s">
        <v>51</v>
      </c>
      <c r="C20" s="13"/>
      <c r="D20" s="13"/>
      <c r="E20" s="44" t="s">
        <v>9</v>
      </c>
      <c r="F20" s="44"/>
      <c r="G20" s="44" t="s">
        <v>59</v>
      </c>
      <c r="H20" s="44" t="s">
        <v>59</v>
      </c>
      <c r="I20" s="44" t="s">
        <v>59</v>
      </c>
      <c r="J20" s="44"/>
      <c r="K20" s="44"/>
      <c r="L20" s="44" t="s">
        <v>70</v>
      </c>
      <c r="M20" s="44" t="s">
        <v>59</v>
      </c>
      <c r="N20" s="44" t="s">
        <v>59</v>
      </c>
      <c r="O20" s="44" t="s">
        <v>59</v>
      </c>
      <c r="P20" s="44"/>
      <c r="Q20" s="44"/>
      <c r="R20" s="44" t="s">
        <v>70</v>
      </c>
      <c r="S20" s="44" t="s">
        <v>76</v>
      </c>
      <c r="T20" s="258" t="s">
        <v>150</v>
      </c>
      <c r="U20" s="86" t="s">
        <v>77</v>
      </c>
      <c r="V20" s="13"/>
      <c r="W20" s="44" t="s">
        <v>9</v>
      </c>
      <c r="X20" s="44" t="s">
        <v>59</v>
      </c>
      <c r="Y20" s="44" t="s">
        <v>59</v>
      </c>
      <c r="Z20" s="44" t="s">
        <v>59</v>
      </c>
      <c r="AA20" s="44" t="s">
        <v>70</v>
      </c>
      <c r="AB20" s="44" t="s">
        <v>59</v>
      </c>
      <c r="AC20" s="44" t="s">
        <v>59</v>
      </c>
      <c r="AD20" s="44" t="s">
        <v>59</v>
      </c>
      <c r="AE20" s="44" t="s">
        <v>70</v>
      </c>
      <c r="AF20" s="44" t="s">
        <v>76</v>
      </c>
      <c r="AG20" s="258" t="s">
        <v>150</v>
      </c>
      <c r="AH20" s="86" t="s">
        <v>77</v>
      </c>
      <c r="AI20" s="44" t="s">
        <v>76</v>
      </c>
      <c r="AJ20" s="258" t="s">
        <v>150</v>
      </c>
      <c r="AK20" s="86" t="s">
        <v>77</v>
      </c>
      <c r="AL20" s="135" t="s">
        <v>58</v>
      </c>
    </row>
    <row r="21" spans="2:38" ht="18.75" customHeight="1">
      <c r="B21" s="20" t="s">
        <v>55</v>
      </c>
      <c r="C21" s="14" t="s">
        <v>151</v>
      </c>
      <c r="D21" s="14">
        <v>2006</v>
      </c>
      <c r="E21" s="34">
        <v>2</v>
      </c>
      <c r="F21" s="59">
        <f>IF(D21="",1,MIN(1.5,(2026-D21)*0.02+1))</f>
        <v>1.4</v>
      </c>
      <c r="G21" s="64">
        <v>22.4</v>
      </c>
      <c r="H21" s="70">
        <v>0.82</v>
      </c>
      <c r="I21" s="70">
        <v>16</v>
      </c>
      <c r="J21" s="76">
        <v>10</v>
      </c>
      <c r="K21" s="76">
        <f>30+31+31+30</f>
        <v>122</v>
      </c>
      <c r="L21" s="75">
        <f>J21*K21</f>
        <v>1220</v>
      </c>
      <c r="M21" s="64">
        <v>25</v>
      </c>
      <c r="N21" s="70">
        <v>0.86</v>
      </c>
      <c r="O21" s="70">
        <v>16.3</v>
      </c>
      <c r="P21" s="76">
        <v>10</v>
      </c>
      <c r="Q21" s="76">
        <f>30+31+31+28+31+30</f>
        <v>181</v>
      </c>
      <c r="R21" s="75">
        <f>P21*Q21</f>
        <v>1810</v>
      </c>
      <c r="S21" s="75">
        <f>F21*E21*(H21*L21*$C$14+N21*R21*$C$15)</f>
        <v>2863.8399999999997</v>
      </c>
      <c r="T21" s="129">
        <f>F21*E21*(I21*L21*$C$14+O21*R21*$C$15)*860/11000</f>
        <v>4292.6321454545459</v>
      </c>
      <c r="U21" s="87">
        <f>S21*係数!$H$30+T21*係数!$H$25</f>
        <v>10.9385775744</v>
      </c>
      <c r="V21" s="14" t="s">
        <v>148</v>
      </c>
      <c r="W21" s="34">
        <v>2</v>
      </c>
      <c r="X21" s="64">
        <v>22.4</v>
      </c>
      <c r="Y21" s="140">
        <v>0.378</v>
      </c>
      <c r="Z21" s="70">
        <v>19.100000000000001</v>
      </c>
      <c r="AA21" s="75">
        <f>IF(L21="","",L21)</f>
        <v>1220</v>
      </c>
      <c r="AB21" s="64">
        <v>25</v>
      </c>
      <c r="AC21" s="140">
        <v>0.46600000000000003</v>
      </c>
      <c r="AD21" s="70">
        <v>18.600000000000001</v>
      </c>
      <c r="AE21" s="75">
        <f>IF(R21="","",R21)</f>
        <v>1810</v>
      </c>
      <c r="AF21" s="75">
        <f>W21*(Y21*AA21*$C$14+AC21*AE21*$C$15)</f>
        <v>1043.6959999999999</v>
      </c>
      <c r="AG21" s="154">
        <f>W21*(Z21*AA21*$C$14+AD21*AE21*$C$15)*860/11000</f>
        <v>3563.0894545454553</v>
      </c>
      <c r="AH21" s="87">
        <f>AF21*係数!$H$30+AG21*係数!$H$25</f>
        <v>8.4714981120000008</v>
      </c>
      <c r="AI21" s="75">
        <f>S21-AF21</f>
        <v>1820.1439999999998</v>
      </c>
      <c r="AJ21" s="156">
        <f>T21-AG21</f>
        <v>729.54269090909065</v>
      </c>
      <c r="AK21" s="159">
        <f>U21-AH21</f>
        <v>2.4670794623999992</v>
      </c>
      <c r="AL21" s="151">
        <f t="shared" ref="AL21:AL42" si="0">ROUNDDOWN(AI21/S21*100,1)</f>
        <v>63.5</v>
      </c>
    </row>
    <row r="22" spans="2:38" ht="18.75" customHeight="1">
      <c r="B22" s="210" t="s">
        <v>197</v>
      </c>
      <c r="C22" s="211"/>
      <c r="D22" s="211"/>
      <c r="E22" s="211">
        <f>SUM(E23:E42)</f>
        <v>0</v>
      </c>
      <c r="F22" s="211"/>
      <c r="G22" s="246">
        <f>SUMPRODUCT($E23:$E$42*G$23:G$42)</f>
        <v>0</v>
      </c>
      <c r="H22" s="251">
        <f>SUMPRODUCT($E23:$E$42*H$23:H$42)</f>
        <v>0</v>
      </c>
      <c r="I22" s="251">
        <f>SUMPRODUCT($E23:$E$42*I$23:I$42)</f>
        <v>0</v>
      </c>
      <c r="J22" s="255"/>
      <c r="K22" s="255"/>
      <c r="L22" s="215"/>
      <c r="M22" s="246">
        <f>SUMPRODUCT($E23:$E$42*M$23:M$42)</f>
        <v>0</v>
      </c>
      <c r="N22" s="251">
        <f>SUMPRODUCT($E23:$E$42*N$23:N$42)</f>
        <v>0</v>
      </c>
      <c r="O22" s="251">
        <f>SUMPRODUCT($E23:$E$42*O$23:O$42)</f>
        <v>0</v>
      </c>
      <c r="P22" s="255"/>
      <c r="Q22" s="255"/>
      <c r="R22" s="215"/>
      <c r="S22" s="215">
        <f>SUM(S23:S42)</f>
        <v>0</v>
      </c>
      <c r="T22" s="259">
        <f>SUM(T23:T42)</f>
        <v>0</v>
      </c>
      <c r="U22" s="216">
        <f>SUM(U23:U42)</f>
        <v>0</v>
      </c>
      <c r="V22" s="211"/>
      <c r="W22" s="211">
        <f>SUM(W23:W42)</f>
        <v>0</v>
      </c>
      <c r="X22" s="246">
        <f>SUMPRODUCT($W23:$W$42*X$23:X$42)</f>
        <v>0</v>
      </c>
      <c r="Y22" s="263">
        <f>SUMPRODUCT($W23:$W$42*Y$23:Y$42)</f>
        <v>0</v>
      </c>
      <c r="Z22" s="251">
        <f>SUMPRODUCT($W23:$W$42*Z$23:Z$42)</f>
        <v>0</v>
      </c>
      <c r="AA22" s="215"/>
      <c r="AB22" s="246">
        <f>SUMPRODUCT($W23:$W$42*AB$23:AB$42)</f>
        <v>0</v>
      </c>
      <c r="AC22" s="263">
        <f>SUMPRODUCT($W23:$W$42*AC$23:AC$42)</f>
        <v>0</v>
      </c>
      <c r="AD22" s="251">
        <f>SUMPRODUCT($W23:$W$42*AD$23:AD$42)</f>
        <v>0</v>
      </c>
      <c r="AE22" s="215"/>
      <c r="AF22" s="215">
        <f t="shared" ref="AF22:AK22" si="1">SUM(AF23:AF42)</f>
        <v>0</v>
      </c>
      <c r="AG22" s="216">
        <f t="shared" si="1"/>
        <v>0</v>
      </c>
      <c r="AH22" s="216">
        <f t="shared" si="1"/>
        <v>0</v>
      </c>
      <c r="AI22" s="269">
        <f t="shared" si="1"/>
        <v>0</v>
      </c>
      <c r="AJ22" s="271">
        <f t="shared" si="1"/>
        <v>0</v>
      </c>
      <c r="AK22" s="246">
        <f t="shared" si="1"/>
        <v>0</v>
      </c>
      <c r="AL22" s="151" t="e">
        <f t="shared" si="0"/>
        <v>#DIV/0!</v>
      </c>
    </row>
    <row r="23" spans="2:38" ht="18.75" customHeight="1">
      <c r="B23" s="19" t="s">
        <v>225</v>
      </c>
      <c r="C23" s="164"/>
      <c r="D23" s="164"/>
      <c r="E23" s="187"/>
      <c r="F23" s="195">
        <f t="shared" ref="F23:F42" si="2">IF(D23="",1,MIN(1.5,(2026-D23)*0.02+1))</f>
        <v>1</v>
      </c>
      <c r="G23" s="248"/>
      <c r="H23" s="252"/>
      <c r="I23" s="252"/>
      <c r="J23" s="256"/>
      <c r="K23" s="256"/>
      <c r="L23" s="204">
        <f t="shared" ref="L23:L42" si="3">J23*K23</f>
        <v>0</v>
      </c>
      <c r="M23" s="248"/>
      <c r="N23" s="252"/>
      <c r="O23" s="252"/>
      <c r="P23" s="256"/>
      <c r="Q23" s="256"/>
      <c r="R23" s="204">
        <f t="shared" ref="R23:R42" si="4">P23*Q23</f>
        <v>0</v>
      </c>
      <c r="S23" s="204">
        <f t="shared" ref="S23:S42" si="5">F23*E23*(H23*L23*$C$14+N23*R23*$C$15)</f>
        <v>0</v>
      </c>
      <c r="T23" s="260">
        <f t="shared" ref="T23:T42" si="6">IF($H$10="",0,F23*E23*(I23*L23*$C$14+O23*R23*$C$15)*860/$H$10)</f>
        <v>0</v>
      </c>
      <c r="U23" s="237">
        <f>S23*係数!$H$30+T23*係数!$H$25</f>
        <v>0</v>
      </c>
      <c r="V23" s="164"/>
      <c r="W23" s="187"/>
      <c r="X23" s="248"/>
      <c r="Y23" s="264"/>
      <c r="Z23" s="252"/>
      <c r="AA23" s="204">
        <f t="shared" ref="AA23:AA42" si="7">IF(L23="","",L23)</f>
        <v>0</v>
      </c>
      <c r="AB23" s="248"/>
      <c r="AC23" s="264"/>
      <c r="AD23" s="252"/>
      <c r="AE23" s="204">
        <f t="shared" ref="AE23:AE42" si="8">IF(R23="","",R23)</f>
        <v>0</v>
      </c>
      <c r="AF23" s="204">
        <f t="shared" ref="AF23:AF42" si="9">IFERROR(W23*(Y23*AA23*$C$14+AC23*AE23*$C$15),0)</f>
        <v>0</v>
      </c>
      <c r="AG23" s="237">
        <f t="shared" ref="AG23:AG42" si="10">IF($H$10="",0,IFERROR(W23*(Z23*AA23*$C$14+AD23*AE23*$C$15)*860/$H$10,0))</f>
        <v>0</v>
      </c>
      <c r="AH23" s="237">
        <f>AF23*係数!$H$30+AG23*係数!$H$25</f>
        <v>0</v>
      </c>
      <c r="AI23" s="270">
        <f t="shared" ref="AI23:AK42" si="11">S23-AF23</f>
        <v>0</v>
      </c>
      <c r="AJ23" s="270">
        <f t="shared" si="11"/>
        <v>0</v>
      </c>
      <c r="AK23" s="181">
        <f t="shared" si="11"/>
        <v>0</v>
      </c>
      <c r="AL23" s="151" t="e">
        <f t="shared" si="0"/>
        <v>#DIV/0!</v>
      </c>
    </row>
    <row r="24" spans="2:38" ht="18.75" customHeight="1">
      <c r="B24" s="13" t="s">
        <v>97</v>
      </c>
      <c r="C24" s="164"/>
      <c r="D24" s="164"/>
      <c r="E24" s="187"/>
      <c r="F24" s="195">
        <f t="shared" si="2"/>
        <v>1</v>
      </c>
      <c r="G24" s="248"/>
      <c r="H24" s="252"/>
      <c r="I24" s="252"/>
      <c r="J24" s="256"/>
      <c r="K24" s="256"/>
      <c r="L24" s="204">
        <f t="shared" si="3"/>
        <v>0</v>
      </c>
      <c r="M24" s="248"/>
      <c r="N24" s="252"/>
      <c r="O24" s="252"/>
      <c r="P24" s="256"/>
      <c r="Q24" s="256"/>
      <c r="R24" s="204">
        <f t="shared" si="4"/>
        <v>0</v>
      </c>
      <c r="S24" s="204">
        <f t="shared" si="5"/>
        <v>0</v>
      </c>
      <c r="T24" s="260">
        <f t="shared" si="6"/>
        <v>0</v>
      </c>
      <c r="U24" s="237">
        <f>S24*係数!$H$30+T24*係数!$H$25</f>
        <v>0</v>
      </c>
      <c r="V24" s="164"/>
      <c r="W24" s="187"/>
      <c r="X24" s="248"/>
      <c r="Y24" s="264"/>
      <c r="Z24" s="252"/>
      <c r="AA24" s="204">
        <f t="shared" si="7"/>
        <v>0</v>
      </c>
      <c r="AB24" s="248"/>
      <c r="AC24" s="264"/>
      <c r="AD24" s="252"/>
      <c r="AE24" s="204">
        <f t="shared" si="8"/>
        <v>0</v>
      </c>
      <c r="AF24" s="204">
        <f t="shared" si="9"/>
        <v>0</v>
      </c>
      <c r="AG24" s="237">
        <f t="shared" si="10"/>
        <v>0</v>
      </c>
      <c r="AH24" s="237">
        <f>AF24*係数!$H$30+AG24*係数!$H$25</f>
        <v>0</v>
      </c>
      <c r="AI24" s="270">
        <f t="shared" si="11"/>
        <v>0</v>
      </c>
      <c r="AJ24" s="270">
        <f t="shared" si="11"/>
        <v>0</v>
      </c>
      <c r="AK24" s="181">
        <f t="shared" si="11"/>
        <v>0</v>
      </c>
      <c r="AL24" s="151" t="e">
        <f t="shared" si="0"/>
        <v>#DIV/0!</v>
      </c>
    </row>
    <row r="25" spans="2:38" ht="18.75" customHeight="1">
      <c r="B25" s="13" t="s">
        <v>74</v>
      </c>
      <c r="C25" s="164"/>
      <c r="D25" s="164"/>
      <c r="E25" s="187"/>
      <c r="F25" s="195">
        <f t="shared" si="2"/>
        <v>1</v>
      </c>
      <c r="G25" s="248"/>
      <c r="H25" s="252"/>
      <c r="I25" s="252"/>
      <c r="J25" s="256"/>
      <c r="K25" s="256"/>
      <c r="L25" s="204">
        <f t="shared" si="3"/>
        <v>0</v>
      </c>
      <c r="M25" s="248"/>
      <c r="N25" s="252"/>
      <c r="O25" s="252"/>
      <c r="P25" s="256"/>
      <c r="Q25" s="256"/>
      <c r="R25" s="204">
        <f t="shared" si="4"/>
        <v>0</v>
      </c>
      <c r="S25" s="204">
        <f t="shared" si="5"/>
        <v>0</v>
      </c>
      <c r="T25" s="260">
        <f t="shared" si="6"/>
        <v>0</v>
      </c>
      <c r="U25" s="237">
        <f>S25*係数!$H$30+T25*係数!$H$25</f>
        <v>0</v>
      </c>
      <c r="V25" s="164"/>
      <c r="W25" s="187"/>
      <c r="X25" s="248"/>
      <c r="Y25" s="264"/>
      <c r="Z25" s="252"/>
      <c r="AA25" s="204">
        <f t="shared" si="7"/>
        <v>0</v>
      </c>
      <c r="AB25" s="248"/>
      <c r="AC25" s="264"/>
      <c r="AD25" s="252"/>
      <c r="AE25" s="204">
        <f t="shared" si="8"/>
        <v>0</v>
      </c>
      <c r="AF25" s="204">
        <f t="shared" si="9"/>
        <v>0</v>
      </c>
      <c r="AG25" s="237">
        <f t="shared" si="10"/>
        <v>0</v>
      </c>
      <c r="AH25" s="237">
        <f>AF25*係数!$H$30+AG25*係数!$H$25</f>
        <v>0</v>
      </c>
      <c r="AI25" s="270">
        <f t="shared" si="11"/>
        <v>0</v>
      </c>
      <c r="AJ25" s="270">
        <f t="shared" si="11"/>
        <v>0</v>
      </c>
      <c r="AK25" s="181">
        <f t="shared" si="11"/>
        <v>0</v>
      </c>
      <c r="AL25" s="151" t="e">
        <f t="shared" si="0"/>
        <v>#DIV/0!</v>
      </c>
    </row>
    <row r="26" spans="2:38" ht="18.75" customHeight="1">
      <c r="B26" s="13" t="s">
        <v>169</v>
      </c>
      <c r="C26" s="164"/>
      <c r="D26" s="164"/>
      <c r="E26" s="187"/>
      <c r="F26" s="195">
        <f t="shared" si="2"/>
        <v>1</v>
      </c>
      <c r="G26" s="248"/>
      <c r="H26" s="252"/>
      <c r="I26" s="252"/>
      <c r="J26" s="256"/>
      <c r="K26" s="256"/>
      <c r="L26" s="110">
        <f t="shared" si="3"/>
        <v>0</v>
      </c>
      <c r="M26" s="248"/>
      <c r="N26" s="252"/>
      <c r="O26" s="252"/>
      <c r="P26" s="256"/>
      <c r="Q26" s="256"/>
      <c r="R26" s="110">
        <f t="shared" si="4"/>
        <v>0</v>
      </c>
      <c r="S26" s="204">
        <f t="shared" si="5"/>
        <v>0</v>
      </c>
      <c r="T26" s="260">
        <f t="shared" si="6"/>
        <v>0</v>
      </c>
      <c r="U26" s="237">
        <f>S26*係数!$H$30+T26*係数!$H$25</f>
        <v>0</v>
      </c>
      <c r="V26" s="164"/>
      <c r="W26" s="187"/>
      <c r="X26" s="248"/>
      <c r="Y26" s="264"/>
      <c r="Z26" s="252"/>
      <c r="AA26" s="204">
        <f t="shared" si="7"/>
        <v>0</v>
      </c>
      <c r="AB26" s="248"/>
      <c r="AC26" s="264"/>
      <c r="AD26" s="252"/>
      <c r="AE26" s="110">
        <f t="shared" si="8"/>
        <v>0</v>
      </c>
      <c r="AF26" s="110">
        <f t="shared" si="9"/>
        <v>0</v>
      </c>
      <c r="AG26" s="237">
        <f t="shared" si="10"/>
        <v>0</v>
      </c>
      <c r="AH26" s="237">
        <f>AF26*係数!$H$30+AG26*係数!$H$25</f>
        <v>0</v>
      </c>
      <c r="AI26" s="270">
        <f t="shared" si="11"/>
        <v>0</v>
      </c>
      <c r="AJ26" s="270">
        <f t="shared" si="11"/>
        <v>0</v>
      </c>
      <c r="AK26" s="181">
        <f t="shared" si="11"/>
        <v>0</v>
      </c>
      <c r="AL26" s="151" t="e">
        <f t="shared" si="0"/>
        <v>#DIV/0!</v>
      </c>
    </row>
    <row r="27" spans="2:38" ht="18.75" customHeight="1">
      <c r="B27" s="13" t="s">
        <v>180</v>
      </c>
      <c r="C27" s="164"/>
      <c r="D27" s="164"/>
      <c r="E27" s="187"/>
      <c r="F27" s="195">
        <f t="shared" si="2"/>
        <v>1</v>
      </c>
      <c r="G27" s="248"/>
      <c r="H27" s="252"/>
      <c r="I27" s="252"/>
      <c r="J27" s="256"/>
      <c r="K27" s="256"/>
      <c r="L27" s="110">
        <f t="shared" si="3"/>
        <v>0</v>
      </c>
      <c r="M27" s="248"/>
      <c r="N27" s="252"/>
      <c r="O27" s="252"/>
      <c r="P27" s="256"/>
      <c r="Q27" s="256"/>
      <c r="R27" s="110">
        <f t="shared" si="4"/>
        <v>0</v>
      </c>
      <c r="S27" s="204">
        <f t="shared" si="5"/>
        <v>0</v>
      </c>
      <c r="T27" s="260">
        <f t="shared" si="6"/>
        <v>0</v>
      </c>
      <c r="U27" s="237">
        <f>S27*係数!$H$30+T27*係数!$H$25</f>
        <v>0</v>
      </c>
      <c r="V27" s="164"/>
      <c r="W27" s="187"/>
      <c r="X27" s="248"/>
      <c r="Y27" s="264"/>
      <c r="Z27" s="252"/>
      <c r="AA27" s="204">
        <f t="shared" si="7"/>
        <v>0</v>
      </c>
      <c r="AB27" s="248"/>
      <c r="AC27" s="264"/>
      <c r="AD27" s="252"/>
      <c r="AE27" s="110">
        <f t="shared" si="8"/>
        <v>0</v>
      </c>
      <c r="AF27" s="110">
        <f t="shared" si="9"/>
        <v>0</v>
      </c>
      <c r="AG27" s="237">
        <f t="shared" si="10"/>
        <v>0</v>
      </c>
      <c r="AH27" s="237">
        <f>AF27*係数!$H$30+AG27*係数!$H$25</f>
        <v>0</v>
      </c>
      <c r="AI27" s="270">
        <f t="shared" si="11"/>
        <v>0</v>
      </c>
      <c r="AJ27" s="270">
        <f t="shared" si="11"/>
        <v>0</v>
      </c>
      <c r="AK27" s="181">
        <f t="shared" si="11"/>
        <v>0</v>
      </c>
      <c r="AL27" s="151" t="e">
        <f t="shared" si="0"/>
        <v>#DIV/0!</v>
      </c>
    </row>
    <row r="28" spans="2:38" ht="18.75" customHeight="1">
      <c r="B28" s="13" t="s">
        <v>184</v>
      </c>
      <c r="C28" s="164"/>
      <c r="D28" s="164"/>
      <c r="E28" s="187"/>
      <c r="F28" s="195">
        <f t="shared" si="2"/>
        <v>1</v>
      </c>
      <c r="G28" s="248"/>
      <c r="H28" s="252"/>
      <c r="I28" s="252"/>
      <c r="J28" s="256"/>
      <c r="K28" s="256"/>
      <c r="L28" s="110">
        <f t="shared" si="3"/>
        <v>0</v>
      </c>
      <c r="M28" s="248"/>
      <c r="N28" s="252"/>
      <c r="O28" s="252"/>
      <c r="P28" s="256"/>
      <c r="Q28" s="256"/>
      <c r="R28" s="110">
        <f t="shared" si="4"/>
        <v>0</v>
      </c>
      <c r="S28" s="204">
        <f t="shared" si="5"/>
        <v>0</v>
      </c>
      <c r="T28" s="260">
        <f t="shared" si="6"/>
        <v>0</v>
      </c>
      <c r="U28" s="237">
        <f>S28*係数!$H$30+T28*係数!$H$25</f>
        <v>0</v>
      </c>
      <c r="V28" s="164"/>
      <c r="W28" s="187"/>
      <c r="X28" s="248"/>
      <c r="Y28" s="264"/>
      <c r="Z28" s="252"/>
      <c r="AA28" s="204">
        <f t="shared" si="7"/>
        <v>0</v>
      </c>
      <c r="AB28" s="248"/>
      <c r="AC28" s="264"/>
      <c r="AD28" s="252"/>
      <c r="AE28" s="110">
        <f t="shared" si="8"/>
        <v>0</v>
      </c>
      <c r="AF28" s="110">
        <f t="shared" si="9"/>
        <v>0</v>
      </c>
      <c r="AG28" s="237">
        <f t="shared" si="10"/>
        <v>0</v>
      </c>
      <c r="AH28" s="237">
        <f>AF28*係数!$H$30+AG28*係数!$H$25</f>
        <v>0</v>
      </c>
      <c r="AI28" s="270">
        <f t="shared" si="11"/>
        <v>0</v>
      </c>
      <c r="AJ28" s="270">
        <f t="shared" si="11"/>
        <v>0</v>
      </c>
      <c r="AK28" s="181">
        <f t="shared" si="11"/>
        <v>0</v>
      </c>
      <c r="AL28" s="151" t="e">
        <f t="shared" si="0"/>
        <v>#DIV/0!</v>
      </c>
    </row>
    <row r="29" spans="2:38" ht="18.75" customHeight="1">
      <c r="B29" s="13" t="s">
        <v>227</v>
      </c>
      <c r="C29" s="164"/>
      <c r="D29" s="164"/>
      <c r="E29" s="187"/>
      <c r="F29" s="195">
        <f t="shared" si="2"/>
        <v>1</v>
      </c>
      <c r="G29" s="248"/>
      <c r="H29" s="252"/>
      <c r="I29" s="252"/>
      <c r="J29" s="256"/>
      <c r="K29" s="256"/>
      <c r="L29" s="110">
        <f t="shared" si="3"/>
        <v>0</v>
      </c>
      <c r="M29" s="248"/>
      <c r="N29" s="252"/>
      <c r="O29" s="252"/>
      <c r="P29" s="256"/>
      <c r="Q29" s="256"/>
      <c r="R29" s="110">
        <f t="shared" si="4"/>
        <v>0</v>
      </c>
      <c r="S29" s="204">
        <f t="shared" si="5"/>
        <v>0</v>
      </c>
      <c r="T29" s="260">
        <f t="shared" si="6"/>
        <v>0</v>
      </c>
      <c r="U29" s="237"/>
      <c r="V29" s="164"/>
      <c r="W29" s="187"/>
      <c r="X29" s="248"/>
      <c r="Y29" s="264"/>
      <c r="Z29" s="252"/>
      <c r="AA29" s="204">
        <f t="shared" si="7"/>
        <v>0</v>
      </c>
      <c r="AB29" s="248"/>
      <c r="AC29" s="264"/>
      <c r="AD29" s="252"/>
      <c r="AE29" s="110">
        <f t="shared" si="8"/>
        <v>0</v>
      </c>
      <c r="AF29" s="110">
        <f t="shared" si="9"/>
        <v>0</v>
      </c>
      <c r="AG29" s="237">
        <f t="shared" si="10"/>
        <v>0</v>
      </c>
      <c r="AH29" s="237">
        <f>AF29*係数!$H$30+AG29*係数!$H$25</f>
        <v>0</v>
      </c>
      <c r="AI29" s="270">
        <f t="shared" si="11"/>
        <v>0</v>
      </c>
      <c r="AJ29" s="270">
        <f t="shared" si="11"/>
        <v>0</v>
      </c>
      <c r="AK29" s="181">
        <f t="shared" si="11"/>
        <v>0</v>
      </c>
      <c r="AL29" s="151" t="e">
        <f t="shared" si="0"/>
        <v>#DIV/0!</v>
      </c>
    </row>
    <row r="30" spans="2:38" ht="18.75" customHeight="1">
      <c r="B30" s="13" t="s">
        <v>24</v>
      </c>
      <c r="C30" s="164"/>
      <c r="D30" s="164"/>
      <c r="E30" s="187"/>
      <c r="F30" s="195">
        <f t="shared" si="2"/>
        <v>1</v>
      </c>
      <c r="G30" s="248"/>
      <c r="H30" s="252"/>
      <c r="I30" s="252"/>
      <c r="J30" s="256"/>
      <c r="K30" s="256"/>
      <c r="L30" s="110">
        <f t="shared" si="3"/>
        <v>0</v>
      </c>
      <c r="M30" s="248"/>
      <c r="N30" s="252"/>
      <c r="O30" s="252"/>
      <c r="P30" s="256"/>
      <c r="Q30" s="256"/>
      <c r="R30" s="110">
        <f t="shared" si="4"/>
        <v>0</v>
      </c>
      <c r="S30" s="204">
        <f t="shared" si="5"/>
        <v>0</v>
      </c>
      <c r="T30" s="260">
        <f t="shared" si="6"/>
        <v>0</v>
      </c>
      <c r="U30" s="237">
        <f>S30*係数!$H$30+T30*係数!$H$25</f>
        <v>0</v>
      </c>
      <c r="V30" s="164"/>
      <c r="W30" s="187"/>
      <c r="X30" s="248"/>
      <c r="Y30" s="264"/>
      <c r="Z30" s="252"/>
      <c r="AA30" s="204">
        <f t="shared" si="7"/>
        <v>0</v>
      </c>
      <c r="AB30" s="248"/>
      <c r="AC30" s="264"/>
      <c r="AD30" s="252"/>
      <c r="AE30" s="110">
        <f t="shared" si="8"/>
        <v>0</v>
      </c>
      <c r="AF30" s="110">
        <f t="shared" si="9"/>
        <v>0</v>
      </c>
      <c r="AG30" s="237">
        <f t="shared" si="10"/>
        <v>0</v>
      </c>
      <c r="AH30" s="237">
        <f>AF30*係数!$H$30+AG30*係数!$H$25</f>
        <v>0</v>
      </c>
      <c r="AI30" s="270">
        <f t="shared" si="11"/>
        <v>0</v>
      </c>
      <c r="AJ30" s="270">
        <f t="shared" si="11"/>
        <v>0</v>
      </c>
      <c r="AK30" s="181">
        <f t="shared" si="11"/>
        <v>0</v>
      </c>
      <c r="AL30" s="151" t="e">
        <f t="shared" si="0"/>
        <v>#DIV/0!</v>
      </c>
    </row>
    <row r="31" spans="2:38" ht="18.75" customHeight="1">
      <c r="B31" s="13" t="s">
        <v>228</v>
      </c>
      <c r="C31" s="164"/>
      <c r="D31" s="164"/>
      <c r="E31" s="187"/>
      <c r="F31" s="195">
        <f t="shared" si="2"/>
        <v>1</v>
      </c>
      <c r="G31" s="248"/>
      <c r="H31" s="252"/>
      <c r="I31" s="252"/>
      <c r="J31" s="256"/>
      <c r="K31" s="256"/>
      <c r="L31" s="110">
        <f t="shared" si="3"/>
        <v>0</v>
      </c>
      <c r="M31" s="248"/>
      <c r="N31" s="252"/>
      <c r="O31" s="252"/>
      <c r="P31" s="256"/>
      <c r="Q31" s="256"/>
      <c r="R31" s="110">
        <f t="shared" si="4"/>
        <v>0</v>
      </c>
      <c r="S31" s="204">
        <f t="shared" si="5"/>
        <v>0</v>
      </c>
      <c r="T31" s="260">
        <f t="shared" si="6"/>
        <v>0</v>
      </c>
      <c r="U31" s="237">
        <f>S31*係数!$H$30+T31*係数!$H$25</f>
        <v>0</v>
      </c>
      <c r="V31" s="164"/>
      <c r="W31" s="187"/>
      <c r="X31" s="248"/>
      <c r="Y31" s="264"/>
      <c r="Z31" s="252"/>
      <c r="AA31" s="204">
        <f t="shared" si="7"/>
        <v>0</v>
      </c>
      <c r="AB31" s="248"/>
      <c r="AC31" s="264"/>
      <c r="AD31" s="252"/>
      <c r="AE31" s="110">
        <f t="shared" si="8"/>
        <v>0</v>
      </c>
      <c r="AF31" s="110">
        <f t="shared" si="9"/>
        <v>0</v>
      </c>
      <c r="AG31" s="237">
        <f t="shared" si="10"/>
        <v>0</v>
      </c>
      <c r="AH31" s="237">
        <f>AF31*係数!$H$30+AG31*係数!$H$25</f>
        <v>0</v>
      </c>
      <c r="AI31" s="270">
        <f t="shared" si="11"/>
        <v>0</v>
      </c>
      <c r="AJ31" s="270">
        <f t="shared" si="11"/>
        <v>0</v>
      </c>
      <c r="AK31" s="181">
        <f t="shared" si="11"/>
        <v>0</v>
      </c>
      <c r="AL31" s="151" t="e">
        <f t="shared" si="0"/>
        <v>#DIV/0!</v>
      </c>
    </row>
    <row r="32" spans="2:38" ht="18.75" customHeight="1">
      <c r="B32" s="13" t="s">
        <v>178</v>
      </c>
      <c r="C32" s="164"/>
      <c r="D32" s="164"/>
      <c r="E32" s="187"/>
      <c r="F32" s="195">
        <f t="shared" si="2"/>
        <v>1</v>
      </c>
      <c r="G32" s="248"/>
      <c r="H32" s="252"/>
      <c r="I32" s="252"/>
      <c r="J32" s="256"/>
      <c r="K32" s="256"/>
      <c r="L32" s="110">
        <f t="shared" si="3"/>
        <v>0</v>
      </c>
      <c r="M32" s="248"/>
      <c r="N32" s="252"/>
      <c r="O32" s="252"/>
      <c r="P32" s="256"/>
      <c r="Q32" s="256"/>
      <c r="R32" s="110">
        <f t="shared" si="4"/>
        <v>0</v>
      </c>
      <c r="S32" s="204">
        <f t="shared" si="5"/>
        <v>0</v>
      </c>
      <c r="T32" s="260">
        <f t="shared" si="6"/>
        <v>0</v>
      </c>
      <c r="U32" s="237">
        <f>S32*係数!$H$30+T32*係数!$H$25</f>
        <v>0</v>
      </c>
      <c r="V32" s="164"/>
      <c r="W32" s="187"/>
      <c r="X32" s="248"/>
      <c r="Y32" s="264"/>
      <c r="Z32" s="252"/>
      <c r="AA32" s="204">
        <f t="shared" si="7"/>
        <v>0</v>
      </c>
      <c r="AB32" s="248"/>
      <c r="AC32" s="264"/>
      <c r="AD32" s="252"/>
      <c r="AE32" s="110">
        <f t="shared" si="8"/>
        <v>0</v>
      </c>
      <c r="AF32" s="110">
        <f t="shared" si="9"/>
        <v>0</v>
      </c>
      <c r="AG32" s="237">
        <f t="shared" si="10"/>
        <v>0</v>
      </c>
      <c r="AH32" s="237">
        <f>AF32*係数!$H$30+AG32*係数!$H$25</f>
        <v>0</v>
      </c>
      <c r="AI32" s="270">
        <f t="shared" si="11"/>
        <v>0</v>
      </c>
      <c r="AJ32" s="270">
        <f t="shared" si="11"/>
        <v>0</v>
      </c>
      <c r="AK32" s="181">
        <f t="shared" si="11"/>
        <v>0</v>
      </c>
      <c r="AL32" s="151" t="e">
        <f t="shared" si="0"/>
        <v>#DIV/0!</v>
      </c>
    </row>
    <row r="33" spans="2:38" ht="18.75" customHeight="1">
      <c r="B33" s="13" t="s">
        <v>33</v>
      </c>
      <c r="C33" s="164"/>
      <c r="D33" s="164"/>
      <c r="E33" s="187"/>
      <c r="F33" s="195">
        <f t="shared" si="2"/>
        <v>1</v>
      </c>
      <c r="G33" s="248"/>
      <c r="H33" s="252"/>
      <c r="I33" s="252"/>
      <c r="J33" s="256"/>
      <c r="K33" s="256"/>
      <c r="L33" s="110">
        <f t="shared" si="3"/>
        <v>0</v>
      </c>
      <c r="M33" s="248"/>
      <c r="N33" s="252"/>
      <c r="O33" s="252"/>
      <c r="P33" s="256"/>
      <c r="Q33" s="256"/>
      <c r="R33" s="110">
        <f t="shared" si="4"/>
        <v>0</v>
      </c>
      <c r="S33" s="204">
        <f t="shared" si="5"/>
        <v>0</v>
      </c>
      <c r="T33" s="260">
        <f t="shared" si="6"/>
        <v>0</v>
      </c>
      <c r="U33" s="237">
        <f>S33*係数!$H$30+T33*係数!$H$25</f>
        <v>0</v>
      </c>
      <c r="V33" s="164"/>
      <c r="W33" s="187"/>
      <c r="X33" s="248"/>
      <c r="Y33" s="264"/>
      <c r="Z33" s="252"/>
      <c r="AA33" s="204">
        <f t="shared" si="7"/>
        <v>0</v>
      </c>
      <c r="AB33" s="248"/>
      <c r="AC33" s="264"/>
      <c r="AD33" s="252"/>
      <c r="AE33" s="110">
        <f t="shared" si="8"/>
        <v>0</v>
      </c>
      <c r="AF33" s="110">
        <f t="shared" si="9"/>
        <v>0</v>
      </c>
      <c r="AG33" s="237">
        <f t="shared" si="10"/>
        <v>0</v>
      </c>
      <c r="AH33" s="237">
        <f>AF33*係数!$H$30+AG33*係数!$H$25</f>
        <v>0</v>
      </c>
      <c r="AI33" s="270">
        <f t="shared" si="11"/>
        <v>0</v>
      </c>
      <c r="AJ33" s="270">
        <f t="shared" si="11"/>
        <v>0</v>
      </c>
      <c r="AK33" s="181">
        <f t="shared" si="11"/>
        <v>0</v>
      </c>
      <c r="AL33" s="151" t="e">
        <f t="shared" si="0"/>
        <v>#DIV/0!</v>
      </c>
    </row>
    <row r="34" spans="2:38" ht="18.75" customHeight="1">
      <c r="B34" s="13" t="s">
        <v>229</v>
      </c>
      <c r="C34" s="164"/>
      <c r="D34" s="164"/>
      <c r="E34" s="187"/>
      <c r="F34" s="195">
        <f t="shared" si="2"/>
        <v>1</v>
      </c>
      <c r="G34" s="248"/>
      <c r="H34" s="252"/>
      <c r="I34" s="252"/>
      <c r="J34" s="256"/>
      <c r="K34" s="256"/>
      <c r="L34" s="110">
        <f t="shared" si="3"/>
        <v>0</v>
      </c>
      <c r="M34" s="248"/>
      <c r="N34" s="252"/>
      <c r="O34" s="252"/>
      <c r="P34" s="256"/>
      <c r="Q34" s="256"/>
      <c r="R34" s="110">
        <f t="shared" si="4"/>
        <v>0</v>
      </c>
      <c r="S34" s="204">
        <f t="shared" si="5"/>
        <v>0</v>
      </c>
      <c r="T34" s="260">
        <f t="shared" si="6"/>
        <v>0</v>
      </c>
      <c r="U34" s="237">
        <f>S34*係数!$H$30+T34*係数!$H$25</f>
        <v>0</v>
      </c>
      <c r="V34" s="164"/>
      <c r="W34" s="187"/>
      <c r="X34" s="248"/>
      <c r="Y34" s="264"/>
      <c r="Z34" s="252"/>
      <c r="AA34" s="204">
        <f t="shared" si="7"/>
        <v>0</v>
      </c>
      <c r="AB34" s="248"/>
      <c r="AC34" s="264"/>
      <c r="AD34" s="252"/>
      <c r="AE34" s="110">
        <f t="shared" si="8"/>
        <v>0</v>
      </c>
      <c r="AF34" s="110">
        <f t="shared" si="9"/>
        <v>0</v>
      </c>
      <c r="AG34" s="237">
        <f t="shared" si="10"/>
        <v>0</v>
      </c>
      <c r="AH34" s="237">
        <f>AF34*係数!$H$30+AG34*係数!$H$25</f>
        <v>0</v>
      </c>
      <c r="AI34" s="270">
        <f t="shared" si="11"/>
        <v>0</v>
      </c>
      <c r="AJ34" s="270">
        <f t="shared" si="11"/>
        <v>0</v>
      </c>
      <c r="AK34" s="181">
        <f t="shared" si="11"/>
        <v>0</v>
      </c>
      <c r="AL34" s="151" t="e">
        <f t="shared" si="0"/>
        <v>#DIV/0!</v>
      </c>
    </row>
    <row r="35" spans="2:38" ht="18.75" customHeight="1">
      <c r="B35" s="13" t="s">
        <v>215</v>
      </c>
      <c r="C35" s="164"/>
      <c r="D35" s="164"/>
      <c r="E35" s="187"/>
      <c r="F35" s="195">
        <f t="shared" si="2"/>
        <v>1</v>
      </c>
      <c r="G35" s="248"/>
      <c r="H35" s="252"/>
      <c r="I35" s="252"/>
      <c r="J35" s="256"/>
      <c r="K35" s="256"/>
      <c r="L35" s="110">
        <f t="shared" si="3"/>
        <v>0</v>
      </c>
      <c r="M35" s="248"/>
      <c r="N35" s="252"/>
      <c r="O35" s="252"/>
      <c r="P35" s="256"/>
      <c r="Q35" s="256"/>
      <c r="R35" s="110">
        <f t="shared" si="4"/>
        <v>0</v>
      </c>
      <c r="S35" s="204">
        <f t="shared" si="5"/>
        <v>0</v>
      </c>
      <c r="T35" s="260">
        <f t="shared" si="6"/>
        <v>0</v>
      </c>
      <c r="U35" s="237">
        <f>S35*係数!$H$30+T35*係数!$H$25</f>
        <v>0</v>
      </c>
      <c r="V35" s="164"/>
      <c r="W35" s="187"/>
      <c r="X35" s="248"/>
      <c r="Y35" s="264"/>
      <c r="Z35" s="252"/>
      <c r="AA35" s="204">
        <f t="shared" si="7"/>
        <v>0</v>
      </c>
      <c r="AB35" s="248"/>
      <c r="AC35" s="264"/>
      <c r="AD35" s="252"/>
      <c r="AE35" s="110">
        <f t="shared" si="8"/>
        <v>0</v>
      </c>
      <c r="AF35" s="110">
        <f t="shared" si="9"/>
        <v>0</v>
      </c>
      <c r="AG35" s="237">
        <f t="shared" si="10"/>
        <v>0</v>
      </c>
      <c r="AH35" s="237">
        <f>AF35*係数!$H$30+AG35*係数!$H$25</f>
        <v>0</v>
      </c>
      <c r="AI35" s="270">
        <f t="shared" si="11"/>
        <v>0</v>
      </c>
      <c r="AJ35" s="270">
        <f t="shared" si="11"/>
        <v>0</v>
      </c>
      <c r="AK35" s="181">
        <f t="shared" si="11"/>
        <v>0</v>
      </c>
      <c r="AL35" s="151" t="e">
        <f t="shared" si="0"/>
        <v>#DIV/0!</v>
      </c>
    </row>
    <row r="36" spans="2:38" ht="18.75" customHeight="1">
      <c r="B36" s="13" t="s">
        <v>72</v>
      </c>
      <c r="C36" s="164"/>
      <c r="D36" s="164"/>
      <c r="E36" s="187"/>
      <c r="F36" s="195">
        <f t="shared" si="2"/>
        <v>1</v>
      </c>
      <c r="G36" s="248"/>
      <c r="H36" s="252"/>
      <c r="I36" s="252"/>
      <c r="J36" s="256"/>
      <c r="K36" s="256"/>
      <c r="L36" s="110">
        <f t="shared" si="3"/>
        <v>0</v>
      </c>
      <c r="M36" s="248"/>
      <c r="N36" s="252"/>
      <c r="O36" s="252"/>
      <c r="P36" s="256"/>
      <c r="Q36" s="256"/>
      <c r="R36" s="110">
        <f t="shared" si="4"/>
        <v>0</v>
      </c>
      <c r="S36" s="204">
        <f t="shared" si="5"/>
        <v>0</v>
      </c>
      <c r="T36" s="260">
        <f t="shared" si="6"/>
        <v>0</v>
      </c>
      <c r="U36" s="237">
        <f>S36*係数!$H$30+T36*係数!$H$25</f>
        <v>0</v>
      </c>
      <c r="V36" s="164"/>
      <c r="W36" s="187"/>
      <c r="X36" s="248"/>
      <c r="Y36" s="264"/>
      <c r="Z36" s="252"/>
      <c r="AA36" s="204">
        <f t="shared" si="7"/>
        <v>0</v>
      </c>
      <c r="AB36" s="248"/>
      <c r="AC36" s="264"/>
      <c r="AD36" s="252"/>
      <c r="AE36" s="110">
        <f t="shared" si="8"/>
        <v>0</v>
      </c>
      <c r="AF36" s="110">
        <f t="shared" si="9"/>
        <v>0</v>
      </c>
      <c r="AG36" s="237">
        <f t="shared" si="10"/>
        <v>0</v>
      </c>
      <c r="AH36" s="237">
        <f>AF36*係数!$H$30+AG36*係数!$H$25</f>
        <v>0</v>
      </c>
      <c r="AI36" s="270">
        <f t="shared" si="11"/>
        <v>0</v>
      </c>
      <c r="AJ36" s="270">
        <f t="shared" si="11"/>
        <v>0</v>
      </c>
      <c r="AK36" s="181">
        <f t="shared" si="11"/>
        <v>0</v>
      </c>
      <c r="AL36" s="151" t="e">
        <f t="shared" si="0"/>
        <v>#DIV/0!</v>
      </c>
    </row>
    <row r="37" spans="2:38" ht="18.75" customHeight="1">
      <c r="B37" s="13" t="s">
        <v>230</v>
      </c>
      <c r="C37" s="164"/>
      <c r="D37" s="164"/>
      <c r="E37" s="187"/>
      <c r="F37" s="195">
        <f t="shared" si="2"/>
        <v>1</v>
      </c>
      <c r="G37" s="248"/>
      <c r="H37" s="252"/>
      <c r="I37" s="252"/>
      <c r="J37" s="256"/>
      <c r="K37" s="256"/>
      <c r="L37" s="110">
        <f t="shared" si="3"/>
        <v>0</v>
      </c>
      <c r="M37" s="248"/>
      <c r="N37" s="252"/>
      <c r="O37" s="252"/>
      <c r="P37" s="256"/>
      <c r="Q37" s="256"/>
      <c r="R37" s="110">
        <f t="shared" si="4"/>
        <v>0</v>
      </c>
      <c r="S37" s="204">
        <f t="shared" si="5"/>
        <v>0</v>
      </c>
      <c r="T37" s="260">
        <f t="shared" si="6"/>
        <v>0</v>
      </c>
      <c r="U37" s="237">
        <f>S37*係数!$H$30+T37*係数!$H$25</f>
        <v>0</v>
      </c>
      <c r="V37" s="164"/>
      <c r="W37" s="187"/>
      <c r="X37" s="248"/>
      <c r="Y37" s="264"/>
      <c r="Z37" s="252"/>
      <c r="AA37" s="204">
        <f t="shared" si="7"/>
        <v>0</v>
      </c>
      <c r="AB37" s="248"/>
      <c r="AC37" s="264"/>
      <c r="AD37" s="252"/>
      <c r="AE37" s="110">
        <f t="shared" si="8"/>
        <v>0</v>
      </c>
      <c r="AF37" s="110">
        <f t="shared" si="9"/>
        <v>0</v>
      </c>
      <c r="AG37" s="237">
        <f t="shared" si="10"/>
        <v>0</v>
      </c>
      <c r="AH37" s="237">
        <f>AF37*係数!$H$30+AG37*係数!$H$25</f>
        <v>0</v>
      </c>
      <c r="AI37" s="270">
        <f t="shared" si="11"/>
        <v>0</v>
      </c>
      <c r="AJ37" s="270">
        <f t="shared" si="11"/>
        <v>0</v>
      </c>
      <c r="AK37" s="181">
        <f t="shared" si="11"/>
        <v>0</v>
      </c>
      <c r="AL37" s="151" t="e">
        <f t="shared" si="0"/>
        <v>#DIV/0!</v>
      </c>
    </row>
    <row r="38" spans="2:38" ht="18.75" customHeight="1">
      <c r="B38" s="13" t="s">
        <v>231</v>
      </c>
      <c r="C38" s="164"/>
      <c r="D38" s="164"/>
      <c r="E38" s="187"/>
      <c r="F38" s="195">
        <f t="shared" si="2"/>
        <v>1</v>
      </c>
      <c r="G38" s="248"/>
      <c r="H38" s="252"/>
      <c r="I38" s="252"/>
      <c r="J38" s="256"/>
      <c r="K38" s="256"/>
      <c r="L38" s="110">
        <f t="shared" si="3"/>
        <v>0</v>
      </c>
      <c r="M38" s="248"/>
      <c r="N38" s="252"/>
      <c r="O38" s="252"/>
      <c r="P38" s="256"/>
      <c r="Q38" s="256"/>
      <c r="R38" s="110">
        <f t="shared" si="4"/>
        <v>0</v>
      </c>
      <c r="S38" s="204">
        <f t="shared" si="5"/>
        <v>0</v>
      </c>
      <c r="T38" s="260">
        <f t="shared" si="6"/>
        <v>0</v>
      </c>
      <c r="U38" s="237">
        <f>S38*係数!$H$30+T38*係数!$H$25</f>
        <v>0</v>
      </c>
      <c r="V38" s="164"/>
      <c r="W38" s="187"/>
      <c r="X38" s="248"/>
      <c r="Y38" s="264"/>
      <c r="Z38" s="252"/>
      <c r="AA38" s="204">
        <f t="shared" si="7"/>
        <v>0</v>
      </c>
      <c r="AB38" s="248"/>
      <c r="AC38" s="264"/>
      <c r="AD38" s="252"/>
      <c r="AE38" s="110">
        <f t="shared" si="8"/>
        <v>0</v>
      </c>
      <c r="AF38" s="110">
        <f t="shared" si="9"/>
        <v>0</v>
      </c>
      <c r="AG38" s="237">
        <f t="shared" si="10"/>
        <v>0</v>
      </c>
      <c r="AH38" s="237">
        <f>AF38*係数!$H$30+AG38*係数!$H$25</f>
        <v>0</v>
      </c>
      <c r="AI38" s="270">
        <f t="shared" si="11"/>
        <v>0</v>
      </c>
      <c r="AJ38" s="270">
        <f t="shared" si="11"/>
        <v>0</v>
      </c>
      <c r="AK38" s="181">
        <f t="shared" si="11"/>
        <v>0</v>
      </c>
      <c r="AL38" s="151" t="e">
        <f t="shared" si="0"/>
        <v>#DIV/0!</v>
      </c>
    </row>
    <row r="39" spans="2:38" ht="18.75" customHeight="1">
      <c r="B39" s="13" t="s">
        <v>232</v>
      </c>
      <c r="C39" s="164"/>
      <c r="D39" s="164"/>
      <c r="E39" s="187"/>
      <c r="F39" s="195">
        <f t="shared" si="2"/>
        <v>1</v>
      </c>
      <c r="G39" s="248"/>
      <c r="H39" s="252"/>
      <c r="I39" s="252"/>
      <c r="J39" s="256"/>
      <c r="K39" s="256"/>
      <c r="L39" s="110">
        <f t="shared" si="3"/>
        <v>0</v>
      </c>
      <c r="M39" s="248"/>
      <c r="N39" s="252"/>
      <c r="O39" s="252"/>
      <c r="P39" s="256"/>
      <c r="Q39" s="256"/>
      <c r="R39" s="110">
        <f t="shared" si="4"/>
        <v>0</v>
      </c>
      <c r="S39" s="204">
        <f t="shared" si="5"/>
        <v>0</v>
      </c>
      <c r="T39" s="260">
        <f t="shared" si="6"/>
        <v>0</v>
      </c>
      <c r="U39" s="237">
        <f>S39*係数!$H$30+T39*係数!$H$25</f>
        <v>0</v>
      </c>
      <c r="V39" s="164"/>
      <c r="W39" s="187"/>
      <c r="X39" s="248"/>
      <c r="Y39" s="264"/>
      <c r="Z39" s="252"/>
      <c r="AA39" s="204">
        <f t="shared" si="7"/>
        <v>0</v>
      </c>
      <c r="AB39" s="248"/>
      <c r="AC39" s="264"/>
      <c r="AD39" s="252"/>
      <c r="AE39" s="110">
        <f t="shared" si="8"/>
        <v>0</v>
      </c>
      <c r="AF39" s="110">
        <f t="shared" si="9"/>
        <v>0</v>
      </c>
      <c r="AG39" s="237">
        <f t="shared" si="10"/>
        <v>0</v>
      </c>
      <c r="AH39" s="237">
        <f>AF39*係数!$H$30+AG39*係数!$H$25</f>
        <v>0</v>
      </c>
      <c r="AI39" s="270">
        <f t="shared" si="11"/>
        <v>0</v>
      </c>
      <c r="AJ39" s="270">
        <f t="shared" si="11"/>
        <v>0</v>
      </c>
      <c r="AK39" s="181">
        <f t="shared" si="11"/>
        <v>0</v>
      </c>
      <c r="AL39" s="151" t="e">
        <f t="shared" si="0"/>
        <v>#DIV/0!</v>
      </c>
    </row>
    <row r="40" spans="2:38" ht="18.75" customHeight="1">
      <c r="B40" s="13" t="s">
        <v>234</v>
      </c>
      <c r="C40" s="164"/>
      <c r="D40" s="164"/>
      <c r="E40" s="187"/>
      <c r="F40" s="195">
        <f t="shared" si="2"/>
        <v>1</v>
      </c>
      <c r="G40" s="248"/>
      <c r="H40" s="252"/>
      <c r="I40" s="252"/>
      <c r="J40" s="256"/>
      <c r="K40" s="256"/>
      <c r="L40" s="110">
        <f t="shared" si="3"/>
        <v>0</v>
      </c>
      <c r="M40" s="248"/>
      <c r="N40" s="252"/>
      <c r="O40" s="252"/>
      <c r="P40" s="256"/>
      <c r="Q40" s="256"/>
      <c r="R40" s="110">
        <f t="shared" si="4"/>
        <v>0</v>
      </c>
      <c r="S40" s="204">
        <f t="shared" si="5"/>
        <v>0</v>
      </c>
      <c r="T40" s="260">
        <f t="shared" si="6"/>
        <v>0</v>
      </c>
      <c r="U40" s="237">
        <f>S40*係数!$H$30+T40*係数!$H$25</f>
        <v>0</v>
      </c>
      <c r="V40" s="164"/>
      <c r="W40" s="187"/>
      <c r="X40" s="248"/>
      <c r="Y40" s="264"/>
      <c r="Z40" s="252"/>
      <c r="AA40" s="204">
        <f t="shared" si="7"/>
        <v>0</v>
      </c>
      <c r="AB40" s="248"/>
      <c r="AC40" s="264"/>
      <c r="AD40" s="252"/>
      <c r="AE40" s="110">
        <f t="shared" si="8"/>
        <v>0</v>
      </c>
      <c r="AF40" s="110">
        <f t="shared" si="9"/>
        <v>0</v>
      </c>
      <c r="AG40" s="237">
        <f t="shared" si="10"/>
        <v>0</v>
      </c>
      <c r="AH40" s="237">
        <f>AF40*係数!$H$30+AG40*係数!$H$25</f>
        <v>0</v>
      </c>
      <c r="AI40" s="270">
        <f t="shared" si="11"/>
        <v>0</v>
      </c>
      <c r="AJ40" s="270">
        <f t="shared" si="11"/>
        <v>0</v>
      </c>
      <c r="AK40" s="181">
        <f t="shared" si="11"/>
        <v>0</v>
      </c>
      <c r="AL40" s="151" t="e">
        <f t="shared" si="0"/>
        <v>#DIV/0!</v>
      </c>
    </row>
    <row r="41" spans="2:38" ht="18.75" customHeight="1">
      <c r="B41" s="13" t="s">
        <v>235</v>
      </c>
      <c r="C41" s="164"/>
      <c r="D41" s="164"/>
      <c r="E41" s="187"/>
      <c r="F41" s="195">
        <f t="shared" si="2"/>
        <v>1</v>
      </c>
      <c r="G41" s="248"/>
      <c r="H41" s="252"/>
      <c r="I41" s="252"/>
      <c r="J41" s="256"/>
      <c r="K41" s="256"/>
      <c r="L41" s="110">
        <f t="shared" si="3"/>
        <v>0</v>
      </c>
      <c r="M41" s="248"/>
      <c r="N41" s="252"/>
      <c r="O41" s="252"/>
      <c r="P41" s="256"/>
      <c r="Q41" s="256"/>
      <c r="R41" s="110">
        <f t="shared" si="4"/>
        <v>0</v>
      </c>
      <c r="S41" s="204">
        <f t="shared" si="5"/>
        <v>0</v>
      </c>
      <c r="T41" s="260">
        <f t="shared" si="6"/>
        <v>0</v>
      </c>
      <c r="U41" s="237">
        <f>S41*係数!$H$30+T41*係数!$H$25</f>
        <v>0</v>
      </c>
      <c r="V41" s="164"/>
      <c r="W41" s="187"/>
      <c r="X41" s="248"/>
      <c r="Y41" s="264"/>
      <c r="Z41" s="252"/>
      <c r="AA41" s="204">
        <f t="shared" si="7"/>
        <v>0</v>
      </c>
      <c r="AB41" s="248"/>
      <c r="AC41" s="264"/>
      <c r="AD41" s="252"/>
      <c r="AE41" s="110">
        <f t="shared" si="8"/>
        <v>0</v>
      </c>
      <c r="AF41" s="110">
        <f t="shared" si="9"/>
        <v>0</v>
      </c>
      <c r="AG41" s="237">
        <f t="shared" si="10"/>
        <v>0</v>
      </c>
      <c r="AH41" s="237">
        <f>AF41*係数!$H$30+AG41*係数!$H$25</f>
        <v>0</v>
      </c>
      <c r="AI41" s="270">
        <f t="shared" si="11"/>
        <v>0</v>
      </c>
      <c r="AJ41" s="270">
        <f t="shared" si="11"/>
        <v>0</v>
      </c>
      <c r="AK41" s="181">
        <f t="shared" si="11"/>
        <v>0</v>
      </c>
      <c r="AL41" s="151" t="e">
        <f t="shared" si="0"/>
        <v>#DIV/0!</v>
      </c>
    </row>
    <row r="42" spans="2:38" ht="18.75" customHeight="1">
      <c r="B42" s="13" t="s">
        <v>238</v>
      </c>
      <c r="C42" s="164"/>
      <c r="D42" s="164"/>
      <c r="E42" s="187"/>
      <c r="F42" s="195">
        <f t="shared" si="2"/>
        <v>1</v>
      </c>
      <c r="G42" s="248"/>
      <c r="H42" s="252"/>
      <c r="I42" s="252"/>
      <c r="J42" s="256"/>
      <c r="K42" s="256"/>
      <c r="L42" s="110">
        <f t="shared" si="3"/>
        <v>0</v>
      </c>
      <c r="M42" s="248"/>
      <c r="N42" s="252"/>
      <c r="O42" s="252"/>
      <c r="P42" s="256"/>
      <c r="Q42" s="256"/>
      <c r="R42" s="110">
        <f t="shared" si="4"/>
        <v>0</v>
      </c>
      <c r="S42" s="204">
        <f t="shared" si="5"/>
        <v>0</v>
      </c>
      <c r="T42" s="260">
        <f t="shared" si="6"/>
        <v>0</v>
      </c>
      <c r="U42" s="237">
        <f>S42*係数!$H$30+T42*係数!$H$25</f>
        <v>0</v>
      </c>
      <c r="V42" s="164"/>
      <c r="W42" s="187"/>
      <c r="X42" s="248"/>
      <c r="Y42" s="264"/>
      <c r="Z42" s="252"/>
      <c r="AA42" s="204">
        <f t="shared" si="7"/>
        <v>0</v>
      </c>
      <c r="AB42" s="248"/>
      <c r="AC42" s="264"/>
      <c r="AD42" s="252"/>
      <c r="AE42" s="110">
        <f t="shared" si="8"/>
        <v>0</v>
      </c>
      <c r="AF42" s="110">
        <f t="shared" si="9"/>
        <v>0</v>
      </c>
      <c r="AG42" s="237">
        <f t="shared" si="10"/>
        <v>0</v>
      </c>
      <c r="AH42" s="237">
        <f>AF42*係数!$H$30+AG42*係数!$H$25</f>
        <v>0</v>
      </c>
      <c r="AI42" s="270">
        <f t="shared" si="11"/>
        <v>0</v>
      </c>
      <c r="AJ42" s="270">
        <f t="shared" si="11"/>
        <v>0</v>
      </c>
      <c r="AK42" s="181">
        <f t="shared" si="11"/>
        <v>0</v>
      </c>
      <c r="AL42" s="151" t="e">
        <f t="shared" si="0"/>
        <v>#DIV/0!</v>
      </c>
    </row>
    <row r="43" spans="2:38" ht="18.75" customHeight="1">
      <c r="L43" s="257"/>
      <c r="M43" s="257"/>
    </row>
    <row r="44" spans="2:38" ht="18.75" customHeight="1"/>
    <row r="45" spans="2:38" ht="18.75" customHeight="1"/>
    <row r="46" spans="2:38" ht="18.75" customHeight="1"/>
    <row r="47" spans="2:38" ht="18.75" customHeight="1"/>
    <row r="48" spans="2:3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20">
    <mergeCell ref="D3:E3"/>
    <mergeCell ref="M3:U3"/>
    <mergeCell ref="W3:X3"/>
    <mergeCell ref="D4:E4"/>
    <mergeCell ref="M4:U4"/>
    <mergeCell ref="D5:E5"/>
    <mergeCell ref="D6:E6"/>
    <mergeCell ref="M6:U6"/>
    <mergeCell ref="D7:E7"/>
    <mergeCell ref="M7:N7"/>
    <mergeCell ref="W7:X7"/>
    <mergeCell ref="D8:E8"/>
    <mergeCell ref="M8:N8"/>
    <mergeCell ref="H9:I9"/>
    <mergeCell ref="H10:I10"/>
    <mergeCell ref="W4:W5"/>
    <mergeCell ref="Q7:U8"/>
    <mergeCell ref="B17:B19"/>
    <mergeCell ref="AI17:AK18"/>
    <mergeCell ref="AL17:AL18"/>
  </mergeCells>
  <phoneticPr fontId="1" type="Hiragana"/>
  <conditionalFormatting sqref="D10:D15">
    <cfRule type="expression" dxfId="10" priority="1">
      <formula>$D$1="なし"</formula>
    </cfRule>
  </conditionalFormatting>
  <conditionalFormatting sqref="C14:C15 C23:AI42 E10:E15 G7:H8 J4:J8 AK23:AK42">
    <cfRule type="expression" dxfId="9" priority="2">
      <formula>$F$1="なし"</formula>
    </cfRule>
  </conditionalFormatting>
  <conditionalFormatting sqref="Q7:U8">
    <cfRule type="cellIs" dxfId="8" priority="3" operator="notEqual">
      <formula>"ー"</formula>
    </cfRule>
  </conditionalFormatting>
  <conditionalFormatting sqref="X22">
    <cfRule type="cellIs" dxfId="7" priority="4" operator="greaterThan">
      <formula>$G$22</formula>
    </cfRule>
  </conditionalFormatting>
  <conditionalFormatting sqref="AB22">
    <cfRule type="cellIs" dxfId="6" priority="5" operator="greaterThan">
      <formula>$M$22</formula>
    </cfRule>
  </conditionalFormatting>
  <conditionalFormatting sqref="AJ23:AJ42">
    <cfRule type="expression" dxfId="5" priority="6">
      <formula>$D$1="なし"</formula>
    </cfRule>
  </conditionalFormatting>
  <dataValidations count="4">
    <dataValidation type="list" allowBlank="1" showDropDown="0" showInputMessage="0" showErrorMessage="1" sqref="E10">
      <formula1>"13A,12A,LP"</formula1>
    </dataValidation>
    <dataValidation type="decimal" operator="equal" allowBlank="1" showDropDown="0" showInputMessage="1" showErrorMessage="0" prompt="負荷率の変更について - 負荷率を変更する場合は、値の根拠となる資料（省エネ診断報告書等）を別途提出してください。" sqref="C14:C15">
      <formula1>0.4</formula1>
    </dataValidation>
    <dataValidation type="decimal" allowBlank="1" showDropDown="0" showInputMessage="1" showErrorMessage="0" prompt="台数の増減" sqref="W21">
      <formula1>0</formula1>
      <formula2>E21</formula2>
    </dataValidation>
    <dataValidation type="list" allowBlank="1" showDropDown="0" showInputMessage="0" showErrorMessage="1" sqref="D10">
      <formula1>"都市ガス,液化石油ガス（LPG）"</formula1>
    </dataValidation>
  </dataValidations>
  <pageMargins left="0.70866141732283472" right="0.70866141732283472" top="0.74803149606299213" bottom="0.74803149606299213" header="0" footer="0"/>
  <pageSetup paperSize="8" scale="46" fitToWidth="1" fitToHeight="1" orientation="landscape" usePrinterDefaults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Z1000"/>
  <sheetViews>
    <sheetView workbookViewId="0">
      <selection activeCell="M8" sqref="M8"/>
    </sheetView>
  </sheetViews>
  <sheetFormatPr defaultColWidth="14.4296875" defaultRowHeight="15" customHeight="1"/>
  <cols>
    <col min="1" max="1" width="12.4296875" customWidth="1"/>
    <col min="2" max="2" width="25.13671875" customWidth="1"/>
    <col min="3" max="3" width="8.56640625" customWidth="1"/>
    <col min="4" max="4" width="12.56640625" customWidth="1"/>
    <col min="5" max="5" width="12.13671875" customWidth="1"/>
    <col min="6" max="7" width="8.56640625" customWidth="1"/>
    <col min="8" max="8" width="14.56640625" customWidth="1"/>
    <col min="9" max="9" width="11.859375" customWidth="1"/>
    <col min="10" max="26" width="8.56640625" customWidth="1"/>
  </cols>
  <sheetData>
    <row r="1" spans="1:26" ht="18.75" customHeight="1">
      <c r="A1" s="272" t="s">
        <v>302</v>
      </c>
      <c r="B1" s="273">
        <v>1</v>
      </c>
      <c r="C1" s="273">
        <v>2</v>
      </c>
      <c r="D1" s="273">
        <v>3</v>
      </c>
      <c r="E1" s="273">
        <v>4</v>
      </c>
      <c r="F1" s="273">
        <v>5</v>
      </c>
      <c r="G1" s="273">
        <v>6</v>
      </c>
      <c r="H1" s="273">
        <v>7</v>
      </c>
      <c r="I1" s="273">
        <v>8</v>
      </c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</row>
    <row r="2" spans="1:26" ht="18.75" customHeight="1">
      <c r="A2" s="243" t="s">
        <v>312</v>
      </c>
      <c r="B2" s="274" t="s">
        <v>313</v>
      </c>
      <c r="C2" s="277" t="s">
        <v>165</v>
      </c>
      <c r="D2" s="280" t="s">
        <v>19</v>
      </c>
      <c r="E2" s="280" t="s">
        <v>293</v>
      </c>
      <c r="F2" s="282" t="s">
        <v>18</v>
      </c>
      <c r="G2" s="280" t="s">
        <v>51</v>
      </c>
      <c r="H2" s="288" t="s">
        <v>179</v>
      </c>
      <c r="I2" s="280" t="s">
        <v>51</v>
      </c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</row>
    <row r="3" spans="1:26" ht="18" customHeight="1">
      <c r="A3" s="243"/>
      <c r="B3" s="275" t="s">
        <v>253</v>
      </c>
      <c r="C3" s="278">
        <v>38.200000000000003</v>
      </c>
      <c r="D3" s="281" t="str">
        <f t="shared" ref="D3:D30" si="0">"MJ/"&amp;E3</f>
        <v>MJ/L</v>
      </c>
      <c r="E3" s="281" t="s">
        <v>192</v>
      </c>
      <c r="F3" s="283">
        <v>1.8700000000000001e-002</v>
      </c>
      <c r="G3" s="286" t="s">
        <v>303</v>
      </c>
      <c r="H3" s="289">
        <f t="shared" ref="H3:H25" si="1">$C3*F3*44/12/1000</f>
        <v>2.6192466666666667e-003</v>
      </c>
      <c r="I3" s="276" t="str">
        <f t="shared" ref="I3:I30" si="2">"tCO2/"&amp;E3</f>
        <v>tCO2/L</v>
      </c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</row>
    <row r="4" spans="1:26" ht="18.75" customHeight="1">
      <c r="A4" s="243"/>
      <c r="B4" s="275" t="s">
        <v>314</v>
      </c>
      <c r="C4" s="278">
        <v>35.299999999999997</v>
      </c>
      <c r="D4" s="281" t="str">
        <f t="shared" si="0"/>
        <v>MJ/L</v>
      </c>
      <c r="E4" s="281" t="s">
        <v>192</v>
      </c>
      <c r="F4" s="283">
        <v>1.84e-002</v>
      </c>
      <c r="G4" s="286" t="s">
        <v>303</v>
      </c>
      <c r="H4" s="289">
        <f t="shared" si="1"/>
        <v>2.3815733333333333e-003</v>
      </c>
      <c r="I4" s="276" t="str">
        <f t="shared" si="2"/>
        <v>tCO2/L</v>
      </c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</row>
    <row r="5" spans="1:26" ht="18.75" customHeight="1">
      <c r="A5" s="243"/>
      <c r="B5" s="275" t="s">
        <v>292</v>
      </c>
      <c r="C5" s="278">
        <v>34.6</v>
      </c>
      <c r="D5" s="281" t="str">
        <f t="shared" si="0"/>
        <v>MJ/L</v>
      </c>
      <c r="E5" s="281" t="s">
        <v>192</v>
      </c>
      <c r="F5" s="283">
        <v>1.83e-002</v>
      </c>
      <c r="G5" s="286" t="s">
        <v>303</v>
      </c>
      <c r="H5" s="289">
        <f t="shared" si="1"/>
        <v>2.3216600000000001e-003</v>
      </c>
      <c r="I5" s="276" t="str">
        <f t="shared" si="2"/>
        <v>tCO2/L</v>
      </c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</row>
    <row r="6" spans="1:26" ht="18.75" customHeight="1">
      <c r="A6" s="243"/>
      <c r="B6" s="275" t="s">
        <v>315</v>
      </c>
      <c r="C6" s="278">
        <v>33.6</v>
      </c>
      <c r="D6" s="281" t="str">
        <f t="shared" si="0"/>
        <v>MJ/L</v>
      </c>
      <c r="E6" s="281" t="s">
        <v>192</v>
      </c>
      <c r="F6" s="283">
        <v>1.8200000000000001e-002</v>
      </c>
      <c r="G6" s="286" t="s">
        <v>303</v>
      </c>
      <c r="H6" s="289">
        <f t="shared" si="1"/>
        <v>2.2422399999999999e-003</v>
      </c>
      <c r="I6" s="276" t="str">
        <f t="shared" si="2"/>
        <v>tCO2/L</v>
      </c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</row>
    <row r="7" spans="1:26" ht="18.75" customHeight="1">
      <c r="A7" s="243"/>
      <c r="B7" s="275" t="s">
        <v>64</v>
      </c>
      <c r="C7" s="278">
        <v>36.700000000000003</v>
      </c>
      <c r="D7" s="281" t="str">
        <f t="shared" si="0"/>
        <v>MJ/L</v>
      </c>
      <c r="E7" s="281" t="s">
        <v>192</v>
      </c>
      <c r="F7" s="283">
        <v>1.8499999999999999e-002</v>
      </c>
      <c r="G7" s="286" t="s">
        <v>303</v>
      </c>
      <c r="H7" s="289">
        <f t="shared" si="1"/>
        <v>2.4894833333333338e-003</v>
      </c>
      <c r="I7" s="276" t="str">
        <f t="shared" si="2"/>
        <v>tCO2/L</v>
      </c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</row>
    <row r="8" spans="1:26" ht="18.75" customHeight="1">
      <c r="A8" s="243"/>
      <c r="B8" s="275" t="s">
        <v>291</v>
      </c>
      <c r="C8" s="278">
        <v>37.700000000000003</v>
      </c>
      <c r="D8" s="281" t="str">
        <f t="shared" si="0"/>
        <v>MJ/L</v>
      </c>
      <c r="E8" s="281" t="s">
        <v>192</v>
      </c>
      <c r="F8" s="283">
        <v>1.8700000000000001e-002</v>
      </c>
      <c r="G8" s="286" t="s">
        <v>303</v>
      </c>
      <c r="H8" s="289">
        <f t="shared" si="1"/>
        <v>2.584963333333334e-003</v>
      </c>
      <c r="I8" s="276" t="str">
        <f t="shared" si="2"/>
        <v>tCO2/L</v>
      </c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</row>
    <row r="9" spans="1:26" ht="18.75" customHeight="1">
      <c r="A9" s="243"/>
      <c r="B9" s="275" t="s">
        <v>316</v>
      </c>
      <c r="C9" s="278">
        <v>39.1</v>
      </c>
      <c r="D9" s="281" t="str">
        <f t="shared" si="0"/>
        <v>MJ/L</v>
      </c>
      <c r="E9" s="281" t="s">
        <v>192</v>
      </c>
      <c r="F9" s="283">
        <v>1.89e-002</v>
      </c>
      <c r="G9" s="286" t="s">
        <v>303</v>
      </c>
      <c r="H9" s="289">
        <f t="shared" si="1"/>
        <v>2.7096300000000002e-003</v>
      </c>
      <c r="I9" s="276" t="str">
        <f t="shared" si="2"/>
        <v>tCO2/L</v>
      </c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</row>
    <row r="10" spans="1:26" ht="18.75" customHeight="1">
      <c r="A10" s="243"/>
      <c r="B10" s="275" t="s">
        <v>317</v>
      </c>
      <c r="C10" s="278">
        <v>41.9</v>
      </c>
      <c r="D10" s="281" t="str">
        <f t="shared" si="0"/>
        <v>MJ/L</v>
      </c>
      <c r="E10" s="281" t="s">
        <v>192</v>
      </c>
      <c r="F10" s="283">
        <v>1.95e-002</v>
      </c>
      <c r="G10" s="286" t="s">
        <v>303</v>
      </c>
      <c r="H10" s="289">
        <f t="shared" si="1"/>
        <v>2.99585e-003</v>
      </c>
      <c r="I10" s="276" t="str">
        <f t="shared" si="2"/>
        <v>tCO2/L</v>
      </c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</row>
    <row r="11" spans="1:26" ht="18.75" customHeight="1">
      <c r="A11" s="243"/>
      <c r="B11" s="275" t="s">
        <v>48</v>
      </c>
      <c r="C11" s="278">
        <v>40.9</v>
      </c>
      <c r="D11" s="281" t="str">
        <f t="shared" si="0"/>
        <v>MJ/kg</v>
      </c>
      <c r="E11" s="281" t="s">
        <v>194</v>
      </c>
      <c r="F11" s="283">
        <v>2.0799999999999999e-002</v>
      </c>
      <c r="G11" s="286" t="s">
        <v>303</v>
      </c>
      <c r="H11" s="289">
        <f t="shared" si="1"/>
        <v>3.1193066666666668e-003</v>
      </c>
      <c r="I11" s="276" t="str">
        <f t="shared" si="2"/>
        <v>tCO2/kg</v>
      </c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</row>
    <row r="12" spans="1:26" ht="18.75" customHeight="1">
      <c r="A12" s="243"/>
      <c r="B12" s="275" t="s">
        <v>217</v>
      </c>
      <c r="C12" s="278">
        <v>29.9</v>
      </c>
      <c r="D12" s="281" t="str">
        <f t="shared" si="0"/>
        <v>MJ/kg</v>
      </c>
      <c r="E12" s="281" t="s">
        <v>194</v>
      </c>
      <c r="F12" s="283">
        <v>2.5399999999999999e-002</v>
      </c>
      <c r="G12" s="286" t="s">
        <v>303</v>
      </c>
      <c r="H12" s="289">
        <f t="shared" si="1"/>
        <v>2.7846866666666661e-003</v>
      </c>
      <c r="I12" s="276" t="str">
        <f t="shared" si="2"/>
        <v>tCO2/kg</v>
      </c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</row>
    <row r="13" spans="1:26" ht="18.75" customHeight="1">
      <c r="A13" s="243"/>
      <c r="B13" s="275" t="s">
        <v>138</v>
      </c>
      <c r="C13" s="278">
        <v>50.8</v>
      </c>
      <c r="D13" s="281" t="str">
        <f t="shared" si="0"/>
        <v>MJ/kg</v>
      </c>
      <c r="E13" s="281" t="s">
        <v>194</v>
      </c>
      <c r="F13" s="283">
        <v>1.61e-002</v>
      </c>
      <c r="G13" s="286" t="s">
        <v>303</v>
      </c>
      <c r="H13" s="289">
        <f t="shared" si="1"/>
        <v>2.998893333333333e-003</v>
      </c>
      <c r="I13" s="276" t="str">
        <f t="shared" si="2"/>
        <v>tCO2/kg</v>
      </c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</row>
    <row r="14" spans="1:26" ht="18.75" customHeight="1">
      <c r="A14" s="243"/>
      <c r="B14" s="275" t="s">
        <v>161</v>
      </c>
      <c r="C14" s="278">
        <v>44.9</v>
      </c>
      <c r="D14" s="281" t="str">
        <f t="shared" si="0"/>
        <v>MJ/㎥</v>
      </c>
      <c r="E14" s="281" t="s">
        <v>181</v>
      </c>
      <c r="F14" s="283">
        <v>1.4200000000000001e-002</v>
      </c>
      <c r="G14" s="286" t="s">
        <v>303</v>
      </c>
      <c r="H14" s="289">
        <f t="shared" si="1"/>
        <v>2.3377933333333335e-003</v>
      </c>
      <c r="I14" s="276" t="str">
        <f t="shared" si="2"/>
        <v>tCO2/㎥</v>
      </c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</row>
    <row r="15" spans="1:26" ht="18" customHeight="1">
      <c r="A15" s="243"/>
      <c r="B15" s="275" t="s">
        <v>46</v>
      </c>
      <c r="C15" s="278">
        <v>54.6</v>
      </c>
      <c r="D15" s="281" t="str">
        <f t="shared" si="0"/>
        <v>MJ/kg</v>
      </c>
      <c r="E15" s="281" t="s">
        <v>194</v>
      </c>
      <c r="F15" s="283">
        <v>1.35e-002</v>
      </c>
      <c r="G15" s="286" t="s">
        <v>303</v>
      </c>
      <c r="H15" s="289">
        <f t="shared" si="1"/>
        <v>2.7027000000000002e-003</v>
      </c>
      <c r="I15" s="276" t="str">
        <f t="shared" si="2"/>
        <v>tCO2/kg</v>
      </c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</row>
    <row r="16" spans="1:26" ht="18.75" customHeight="1">
      <c r="A16" s="243"/>
      <c r="B16" s="275" t="s">
        <v>281</v>
      </c>
      <c r="C16" s="278">
        <v>43.5</v>
      </c>
      <c r="D16" s="281" t="str">
        <f t="shared" si="0"/>
        <v>MJ/㎥</v>
      </c>
      <c r="E16" s="281" t="s">
        <v>181</v>
      </c>
      <c r="F16" s="283">
        <v>1.3899999999999999e-002</v>
      </c>
      <c r="G16" s="286" t="s">
        <v>303</v>
      </c>
      <c r="H16" s="289">
        <f t="shared" si="1"/>
        <v>2.2170499999999999e-003</v>
      </c>
      <c r="I16" s="276" t="str">
        <f t="shared" si="2"/>
        <v>tCO2/㎥</v>
      </c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</row>
    <row r="17" spans="1:26" ht="18.75" customHeight="1">
      <c r="A17" s="243"/>
      <c r="B17" s="275" t="s">
        <v>120</v>
      </c>
      <c r="C17" s="278">
        <v>29</v>
      </c>
      <c r="D17" s="281" t="str">
        <f t="shared" si="0"/>
        <v>MJ/kg</v>
      </c>
      <c r="E17" s="281" t="s">
        <v>194</v>
      </c>
      <c r="F17" s="283">
        <v>2.4500000000000001e-002</v>
      </c>
      <c r="G17" s="286" t="s">
        <v>303</v>
      </c>
      <c r="H17" s="289">
        <f t="shared" si="1"/>
        <v>2.6051666666666667e-003</v>
      </c>
      <c r="I17" s="276" t="str">
        <f t="shared" si="2"/>
        <v>tCO2/kg</v>
      </c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</row>
    <row r="18" spans="1:26" ht="18.75" customHeight="1">
      <c r="A18" s="243"/>
      <c r="B18" s="275" t="s">
        <v>318</v>
      </c>
      <c r="C18" s="278">
        <v>25.7</v>
      </c>
      <c r="D18" s="281" t="str">
        <f t="shared" si="0"/>
        <v>MJ/kg</v>
      </c>
      <c r="E18" s="281" t="s">
        <v>194</v>
      </c>
      <c r="F18" s="283">
        <v>2.47e-002</v>
      </c>
      <c r="G18" s="286" t="s">
        <v>303</v>
      </c>
      <c r="H18" s="289">
        <f t="shared" si="1"/>
        <v>2.3275633333333335e-003</v>
      </c>
      <c r="I18" s="276" t="str">
        <f t="shared" si="2"/>
        <v>tCO2/kg</v>
      </c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</row>
    <row r="19" spans="1:26" ht="18.75" customHeight="1">
      <c r="A19" s="243"/>
      <c r="B19" s="275" t="s">
        <v>305</v>
      </c>
      <c r="C19" s="278">
        <v>26.9</v>
      </c>
      <c r="D19" s="281" t="str">
        <f t="shared" si="0"/>
        <v>MJ/kg</v>
      </c>
      <c r="E19" s="281" t="s">
        <v>194</v>
      </c>
      <c r="F19" s="283">
        <v>2.5499999999999998e-002</v>
      </c>
      <c r="G19" s="286" t="s">
        <v>303</v>
      </c>
      <c r="H19" s="289">
        <f t="shared" si="1"/>
        <v>2.5151499999999999e-003</v>
      </c>
      <c r="I19" s="276" t="str">
        <f t="shared" si="2"/>
        <v>tCO2/kg</v>
      </c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</row>
    <row r="20" spans="1:26" ht="18.75" customHeight="1">
      <c r="A20" s="243"/>
      <c r="B20" s="275" t="s">
        <v>136</v>
      </c>
      <c r="C20" s="278">
        <v>29.4</v>
      </c>
      <c r="D20" s="281" t="str">
        <f t="shared" si="0"/>
        <v>MJ/kg</v>
      </c>
      <c r="E20" s="281" t="s">
        <v>194</v>
      </c>
      <c r="F20" s="283">
        <v>2.9399999999999999e-002</v>
      </c>
      <c r="G20" s="286" t="s">
        <v>303</v>
      </c>
      <c r="H20" s="289">
        <f t="shared" si="1"/>
        <v>3.1693200000000002e-003</v>
      </c>
      <c r="I20" s="276" t="str">
        <f t="shared" si="2"/>
        <v>tCO2/kg</v>
      </c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</row>
    <row r="21" spans="1:26" ht="18.75" customHeight="1">
      <c r="A21" s="243"/>
      <c r="B21" s="275" t="s">
        <v>319</v>
      </c>
      <c r="C21" s="278">
        <v>37.299999999999997</v>
      </c>
      <c r="D21" s="281" t="str">
        <f t="shared" si="0"/>
        <v>MJ/kg</v>
      </c>
      <c r="E21" s="281" t="s">
        <v>194</v>
      </c>
      <c r="F21" s="283">
        <v>2.0899999999999998e-002</v>
      </c>
      <c r="G21" s="286" t="s">
        <v>303</v>
      </c>
      <c r="H21" s="289">
        <f t="shared" si="1"/>
        <v>2.8584233333333329e-003</v>
      </c>
      <c r="I21" s="276" t="str">
        <f t="shared" si="2"/>
        <v>tCO2/kg</v>
      </c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</row>
    <row r="22" spans="1:26" ht="18.75" customHeight="1">
      <c r="A22" s="243"/>
      <c r="B22" s="275" t="s">
        <v>307</v>
      </c>
      <c r="C22" s="278">
        <v>21.1</v>
      </c>
      <c r="D22" s="281" t="str">
        <f t="shared" si="0"/>
        <v>MJ/㎥</v>
      </c>
      <c r="E22" s="281" t="s">
        <v>181</v>
      </c>
      <c r="F22" s="283">
        <v>1.0999999999999999e-002</v>
      </c>
      <c r="G22" s="286" t="s">
        <v>303</v>
      </c>
      <c r="H22" s="289">
        <f t="shared" si="1"/>
        <v>8.5103333333333344e-004</v>
      </c>
      <c r="I22" s="276" t="str">
        <f t="shared" si="2"/>
        <v>tCO2/㎥</v>
      </c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</row>
    <row r="23" spans="1:26" ht="18.75" customHeight="1">
      <c r="A23" s="243"/>
      <c r="B23" s="275" t="s">
        <v>320</v>
      </c>
      <c r="C23" s="279">
        <v>3.41</v>
      </c>
      <c r="D23" s="281" t="str">
        <f t="shared" si="0"/>
        <v>MJ/㎥</v>
      </c>
      <c r="E23" s="281" t="s">
        <v>181</v>
      </c>
      <c r="F23" s="283">
        <v>2.63e-002</v>
      </c>
      <c r="G23" s="286" t="s">
        <v>303</v>
      </c>
      <c r="H23" s="289">
        <f t="shared" si="1"/>
        <v>3.2883766666666665e-004</v>
      </c>
      <c r="I23" s="276" t="str">
        <f t="shared" si="2"/>
        <v>tCO2/㎥</v>
      </c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</row>
    <row r="24" spans="1:26" ht="18.75" customHeight="1">
      <c r="A24" s="243"/>
      <c r="B24" s="275" t="s">
        <v>65</v>
      </c>
      <c r="C24" s="279">
        <v>8.41</v>
      </c>
      <c r="D24" s="281" t="str">
        <f t="shared" si="0"/>
        <v>MJ/㎥</v>
      </c>
      <c r="E24" s="281" t="s">
        <v>181</v>
      </c>
      <c r="F24" s="283">
        <v>3.8399999999999997e-002</v>
      </c>
      <c r="G24" s="286" t="s">
        <v>303</v>
      </c>
      <c r="H24" s="289">
        <f t="shared" si="1"/>
        <v>1.184128e-003</v>
      </c>
      <c r="I24" s="276" t="str">
        <f t="shared" si="2"/>
        <v>tCO2/㎥</v>
      </c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</row>
    <row r="25" spans="1:26" ht="18.75" customHeight="1">
      <c r="A25" s="243"/>
      <c r="B25" s="275" t="s">
        <v>190</v>
      </c>
      <c r="C25" s="278">
        <v>45</v>
      </c>
      <c r="D25" s="281" t="str">
        <f t="shared" si="0"/>
        <v>MJ/㎥</v>
      </c>
      <c r="E25" s="281" t="s">
        <v>181</v>
      </c>
      <c r="F25" s="283">
        <v>1.3599999999999999e-002</v>
      </c>
      <c r="G25" s="286" t="s">
        <v>303</v>
      </c>
      <c r="H25" s="289">
        <f t="shared" si="1"/>
        <v>2.2439999999999999e-003</v>
      </c>
      <c r="I25" s="276" t="str">
        <f t="shared" si="2"/>
        <v>tCO2/㎥</v>
      </c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</row>
    <row r="26" spans="1:26" ht="18.75" customHeight="1">
      <c r="A26" s="243"/>
      <c r="B26" s="276" t="s">
        <v>308</v>
      </c>
      <c r="C26" s="279">
        <v>1.02</v>
      </c>
      <c r="D26" s="281" t="str">
        <f t="shared" si="0"/>
        <v>MJ/MJ</v>
      </c>
      <c r="E26" s="281" t="s">
        <v>172</v>
      </c>
      <c r="F26" s="284">
        <v>6.e-002</v>
      </c>
      <c r="G26" s="287" t="s">
        <v>309</v>
      </c>
      <c r="H26" s="289">
        <f>$C26*F26/1000</f>
        <v>6.1199999999999997e-005</v>
      </c>
      <c r="I26" s="276" t="str">
        <f t="shared" si="2"/>
        <v>tCO2/MJ</v>
      </c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</row>
    <row r="27" spans="1:26" ht="18.75" customHeight="1">
      <c r="A27" s="243"/>
      <c r="B27" s="276" t="s">
        <v>321</v>
      </c>
      <c r="C27" s="279">
        <v>1.36</v>
      </c>
      <c r="D27" s="281" t="str">
        <f t="shared" si="0"/>
        <v>MJ/MJ</v>
      </c>
      <c r="E27" s="281" t="s">
        <v>172</v>
      </c>
      <c r="F27" s="284">
        <v>5.7000000000000002e-002</v>
      </c>
      <c r="G27" s="287" t="s">
        <v>309</v>
      </c>
      <c r="H27" s="289">
        <f>$C27*F27/1000</f>
        <v>7.7520000000000003e-005</v>
      </c>
      <c r="I27" s="276" t="str">
        <f t="shared" si="2"/>
        <v>tCO2/MJ</v>
      </c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</row>
    <row r="28" spans="1:26" ht="18.75" customHeight="1">
      <c r="A28" s="243"/>
      <c r="B28" s="276" t="s">
        <v>277</v>
      </c>
      <c r="C28" s="279">
        <v>1.36</v>
      </c>
      <c r="D28" s="281" t="str">
        <f t="shared" si="0"/>
        <v>MJ/MJ</v>
      </c>
      <c r="E28" s="281" t="s">
        <v>172</v>
      </c>
      <c r="F28" s="284">
        <v>5.7000000000000002e-002</v>
      </c>
      <c r="G28" s="287" t="s">
        <v>309</v>
      </c>
      <c r="H28" s="289">
        <f>$C28*F28/1000</f>
        <v>7.7520000000000003e-005</v>
      </c>
      <c r="I28" s="276" t="str">
        <f t="shared" si="2"/>
        <v>tCO2/MJ</v>
      </c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</row>
    <row r="29" spans="1:26" ht="18.75" customHeight="1">
      <c r="A29" s="243"/>
      <c r="B29" s="276" t="s">
        <v>187</v>
      </c>
      <c r="C29" s="279">
        <v>1.36</v>
      </c>
      <c r="D29" s="281" t="str">
        <f t="shared" si="0"/>
        <v>MJ/MJ</v>
      </c>
      <c r="E29" s="281" t="s">
        <v>172</v>
      </c>
      <c r="F29" s="284">
        <v>5.7000000000000002e-002</v>
      </c>
      <c r="G29" s="287" t="s">
        <v>309</v>
      </c>
      <c r="H29" s="289">
        <f>$C29*F29/1000</f>
        <v>7.7520000000000003e-005</v>
      </c>
      <c r="I29" s="276" t="str">
        <f t="shared" si="2"/>
        <v>tCO2/MJ</v>
      </c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</row>
    <row r="30" spans="1:26" ht="18" customHeight="1">
      <c r="A30" s="243"/>
      <c r="B30" s="275" t="s">
        <v>8</v>
      </c>
      <c r="C30" s="279">
        <v>9.9700000000000006</v>
      </c>
      <c r="D30" s="281" t="str">
        <f t="shared" si="0"/>
        <v>MJ/kWh</v>
      </c>
      <c r="E30" s="281" t="s">
        <v>176</v>
      </c>
      <c r="F30" s="285">
        <v>4.5600000000000003e-004</v>
      </c>
      <c r="G30" s="287" t="s">
        <v>214</v>
      </c>
      <c r="H30" s="289">
        <f>F30</f>
        <v>4.5600000000000003e-004</v>
      </c>
      <c r="I30" s="276" t="str">
        <f t="shared" si="2"/>
        <v>tCO2/kWh</v>
      </c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</row>
    <row r="31" spans="1:26" ht="18.75" customHeight="1">
      <c r="A31" s="243"/>
      <c r="B31" s="243"/>
      <c r="C31" s="243"/>
      <c r="D31" s="243"/>
      <c r="E31" s="243"/>
      <c r="F31" s="243"/>
      <c r="G31" s="243"/>
      <c r="H31" s="290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</row>
    <row r="32" spans="1:26" ht="18.75" customHeight="1">
      <c r="A32" s="243"/>
      <c r="B32" s="243"/>
      <c r="C32" s="243"/>
      <c r="D32" s="243"/>
      <c r="E32" s="243"/>
      <c r="F32" s="243"/>
      <c r="G32" s="243"/>
      <c r="H32" s="290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</row>
    <row r="33" spans="1:26" ht="18.75" customHeight="1">
      <c r="A33" s="243"/>
      <c r="B33" s="243"/>
      <c r="C33" s="243"/>
      <c r="D33" s="243"/>
      <c r="E33" s="243"/>
      <c r="F33" s="243"/>
      <c r="G33" s="243"/>
      <c r="H33" s="290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</row>
    <row r="34" spans="1:26" ht="18.75" customHeight="1">
      <c r="A34" s="243"/>
      <c r="B34" s="243"/>
      <c r="C34" s="243"/>
      <c r="D34" s="243"/>
      <c r="E34" s="243"/>
      <c r="F34" s="243"/>
      <c r="G34" s="243"/>
      <c r="H34" s="290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</row>
    <row r="35" spans="1:26" ht="18.75" customHeight="1">
      <c r="A35" s="243"/>
      <c r="B35" s="243"/>
      <c r="C35" s="243"/>
      <c r="D35" s="243"/>
      <c r="E35" s="243"/>
      <c r="F35" s="243"/>
      <c r="G35" s="243"/>
      <c r="H35" s="290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</row>
    <row r="36" spans="1:26" ht="18.75" customHeight="1">
      <c r="A36" s="243"/>
      <c r="B36" s="243"/>
      <c r="C36" s="243"/>
      <c r="D36" s="243"/>
      <c r="E36" s="243"/>
      <c r="F36" s="243"/>
      <c r="G36" s="243"/>
      <c r="H36" s="290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</row>
    <row r="37" spans="1:26" ht="18.75" customHeight="1">
      <c r="A37" s="243"/>
      <c r="B37" s="243"/>
      <c r="C37" s="243"/>
      <c r="D37" s="243"/>
      <c r="E37" s="243"/>
      <c r="F37" s="243"/>
      <c r="G37" s="243"/>
      <c r="H37" s="290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</row>
    <row r="38" spans="1:26" ht="18.75" customHeight="1">
      <c r="A38" s="243"/>
      <c r="B38" s="243"/>
      <c r="C38" s="243"/>
      <c r="D38" s="243"/>
      <c r="E38" s="243"/>
      <c r="F38" s="243"/>
      <c r="G38" s="243"/>
      <c r="H38" s="290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</row>
    <row r="39" spans="1:26" ht="18.75" customHeight="1">
      <c r="A39" s="243"/>
      <c r="B39" s="243"/>
      <c r="C39" s="243"/>
      <c r="D39" s="243"/>
      <c r="E39" s="243"/>
      <c r="F39" s="243"/>
      <c r="G39" s="243"/>
      <c r="H39" s="290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</row>
    <row r="40" spans="1:26" ht="18.75" customHeight="1">
      <c r="A40" s="243"/>
      <c r="B40" s="243"/>
      <c r="C40" s="243"/>
      <c r="D40" s="243"/>
      <c r="E40" s="243"/>
      <c r="F40" s="243"/>
      <c r="G40" s="243"/>
      <c r="H40" s="290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</row>
    <row r="41" spans="1:26" ht="18.75" customHeight="1">
      <c r="A41" s="243"/>
      <c r="B41" s="243"/>
      <c r="C41" s="243"/>
      <c r="D41" s="243"/>
      <c r="E41" s="243"/>
      <c r="F41" s="243"/>
      <c r="G41" s="243"/>
      <c r="H41" s="290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</row>
    <row r="42" spans="1:26" ht="18.75" customHeight="1">
      <c r="A42" s="243"/>
      <c r="B42" s="243"/>
      <c r="C42" s="243"/>
      <c r="D42" s="243"/>
      <c r="E42" s="243"/>
      <c r="F42" s="243"/>
      <c r="G42" s="243"/>
      <c r="H42" s="290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</row>
    <row r="43" spans="1:26" ht="18.75" customHeight="1">
      <c r="A43" s="243"/>
      <c r="B43" s="243"/>
      <c r="C43" s="243"/>
      <c r="D43" s="243"/>
      <c r="E43" s="243"/>
      <c r="F43" s="243"/>
      <c r="G43" s="243"/>
      <c r="H43" s="290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</row>
    <row r="44" spans="1:26" ht="18.75" customHeight="1">
      <c r="A44" s="243"/>
      <c r="B44" s="243"/>
      <c r="C44" s="243"/>
      <c r="D44" s="243"/>
      <c r="E44" s="243"/>
      <c r="F44" s="243"/>
      <c r="G44" s="243"/>
      <c r="H44" s="290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</row>
    <row r="45" spans="1:26" ht="18.75" customHeight="1">
      <c r="A45" s="243"/>
      <c r="B45" s="243"/>
      <c r="C45" s="243"/>
      <c r="D45" s="243"/>
      <c r="E45" s="243"/>
      <c r="F45" s="243"/>
      <c r="G45" s="243"/>
      <c r="H45" s="290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</row>
    <row r="46" spans="1:26" ht="18.75" customHeight="1">
      <c r="A46" s="243"/>
      <c r="B46" s="243"/>
      <c r="C46" s="243"/>
      <c r="D46" s="243"/>
      <c r="E46" s="243"/>
      <c r="F46" s="243"/>
      <c r="G46" s="243"/>
      <c r="H46" s="290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</row>
    <row r="47" spans="1:26" ht="18.75" customHeight="1">
      <c r="A47" s="243"/>
      <c r="B47" s="243"/>
      <c r="C47" s="243"/>
      <c r="D47" s="243"/>
      <c r="E47" s="243"/>
      <c r="F47" s="243"/>
      <c r="G47" s="243"/>
      <c r="H47" s="290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</row>
    <row r="48" spans="1:26" ht="18.75" customHeight="1">
      <c r="A48" s="243"/>
      <c r="B48" s="243"/>
      <c r="C48" s="243"/>
      <c r="D48" s="243"/>
      <c r="E48" s="243"/>
      <c r="F48" s="243"/>
      <c r="G48" s="243"/>
      <c r="H48" s="290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</row>
    <row r="49" spans="1:26" ht="18.75" customHeight="1">
      <c r="A49" s="243"/>
      <c r="B49" s="243"/>
      <c r="C49" s="243"/>
      <c r="D49" s="243"/>
      <c r="E49" s="243"/>
      <c r="F49" s="243"/>
      <c r="G49" s="243"/>
      <c r="H49" s="290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</row>
    <row r="50" spans="1:26" ht="18.75" customHeight="1">
      <c r="A50" s="243"/>
      <c r="B50" s="243"/>
      <c r="C50" s="243"/>
      <c r="D50" s="243"/>
      <c r="E50" s="243"/>
      <c r="F50" s="243"/>
      <c r="G50" s="243"/>
      <c r="H50" s="290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</row>
    <row r="51" spans="1:26" ht="18.75" customHeight="1">
      <c r="A51" s="243"/>
      <c r="B51" s="243"/>
      <c r="C51" s="243"/>
      <c r="D51" s="243"/>
      <c r="E51" s="243"/>
      <c r="F51" s="243"/>
      <c r="G51" s="243"/>
      <c r="H51" s="290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</row>
    <row r="52" spans="1:26" ht="18.75" customHeight="1">
      <c r="A52" s="243"/>
      <c r="B52" s="243"/>
      <c r="C52" s="243"/>
      <c r="D52" s="243"/>
      <c r="E52" s="243"/>
      <c r="F52" s="243"/>
      <c r="G52" s="243"/>
      <c r="H52" s="290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</row>
    <row r="53" spans="1:26" ht="18.75" customHeight="1">
      <c r="A53" s="243"/>
      <c r="B53" s="243"/>
      <c r="C53" s="243"/>
      <c r="D53" s="243"/>
      <c r="E53" s="243"/>
      <c r="F53" s="243"/>
      <c r="G53" s="243"/>
      <c r="H53" s="290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</row>
    <row r="54" spans="1:26" ht="18.75" customHeight="1">
      <c r="A54" s="243"/>
      <c r="B54" s="243"/>
      <c r="C54" s="243"/>
      <c r="D54" s="243"/>
      <c r="E54" s="243"/>
      <c r="F54" s="243"/>
      <c r="G54" s="243"/>
      <c r="H54" s="290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</row>
    <row r="55" spans="1:26" ht="18.75" customHeight="1">
      <c r="A55" s="243"/>
      <c r="B55" s="243"/>
      <c r="C55" s="243"/>
      <c r="D55" s="243"/>
      <c r="E55" s="243"/>
      <c r="F55" s="243"/>
      <c r="G55" s="243"/>
      <c r="H55" s="290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</row>
    <row r="56" spans="1:26" ht="18.75" customHeight="1">
      <c r="A56" s="243"/>
      <c r="B56" s="243"/>
      <c r="C56" s="243"/>
      <c r="D56" s="243"/>
      <c r="E56" s="243"/>
      <c r="F56" s="243"/>
      <c r="G56" s="243"/>
      <c r="H56" s="290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</row>
    <row r="57" spans="1:26" ht="18.75" customHeight="1">
      <c r="A57" s="243"/>
      <c r="B57" s="243"/>
      <c r="C57" s="243"/>
      <c r="D57" s="243"/>
      <c r="E57" s="243"/>
      <c r="F57" s="243"/>
      <c r="G57" s="243"/>
      <c r="H57" s="290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</row>
    <row r="58" spans="1:26" ht="18.75" customHeight="1">
      <c r="A58" s="243"/>
      <c r="B58" s="243"/>
      <c r="C58" s="243"/>
      <c r="D58" s="243"/>
      <c r="E58" s="243"/>
      <c r="F58" s="243"/>
      <c r="G58" s="243"/>
      <c r="H58" s="290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</row>
    <row r="59" spans="1:26" ht="18.75" customHeight="1">
      <c r="A59" s="243"/>
      <c r="B59" s="243"/>
      <c r="C59" s="243"/>
      <c r="D59" s="243"/>
      <c r="E59" s="243"/>
      <c r="F59" s="243"/>
      <c r="G59" s="243"/>
      <c r="H59" s="290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</row>
    <row r="60" spans="1:26" ht="18.75" customHeight="1">
      <c r="A60" s="243"/>
      <c r="B60" s="243"/>
      <c r="C60" s="243"/>
      <c r="D60" s="243"/>
      <c r="E60" s="243"/>
      <c r="F60" s="243"/>
      <c r="G60" s="243"/>
      <c r="H60" s="290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</row>
    <row r="61" spans="1:26" ht="18.75" customHeight="1">
      <c r="A61" s="243"/>
      <c r="B61" s="243"/>
      <c r="C61" s="243"/>
      <c r="D61" s="243"/>
      <c r="E61" s="243"/>
      <c r="F61" s="243"/>
      <c r="G61" s="243"/>
      <c r="H61" s="290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</row>
    <row r="62" spans="1:26" ht="18.75" customHeight="1">
      <c r="A62" s="243"/>
      <c r="B62" s="243"/>
      <c r="C62" s="243"/>
      <c r="D62" s="243"/>
      <c r="E62" s="243"/>
      <c r="F62" s="243"/>
      <c r="G62" s="243"/>
      <c r="H62" s="290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</row>
    <row r="63" spans="1:26" ht="18.75" customHeight="1">
      <c r="A63" s="243"/>
      <c r="B63" s="243"/>
      <c r="C63" s="243"/>
      <c r="D63" s="243"/>
      <c r="E63" s="243"/>
      <c r="F63" s="243"/>
      <c r="G63" s="243"/>
      <c r="H63" s="290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</row>
    <row r="64" spans="1:26" ht="18.75" customHeight="1">
      <c r="A64" s="243"/>
      <c r="B64" s="243"/>
      <c r="C64" s="243"/>
      <c r="D64" s="243"/>
      <c r="E64" s="243"/>
      <c r="F64" s="243"/>
      <c r="G64" s="243"/>
      <c r="H64" s="290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</row>
    <row r="65" spans="1:26" ht="18.75" customHeight="1">
      <c r="A65" s="243"/>
      <c r="B65" s="243"/>
      <c r="C65" s="243"/>
      <c r="D65" s="243"/>
      <c r="E65" s="243"/>
      <c r="F65" s="243"/>
      <c r="G65" s="243"/>
      <c r="H65" s="290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</row>
    <row r="66" spans="1:26" ht="18.75" customHeight="1">
      <c r="A66" s="243"/>
      <c r="B66" s="243"/>
      <c r="C66" s="243"/>
      <c r="D66" s="243"/>
      <c r="E66" s="243"/>
      <c r="F66" s="243"/>
      <c r="G66" s="243"/>
      <c r="H66" s="290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</row>
    <row r="67" spans="1:26" ht="18.75" customHeight="1">
      <c r="A67" s="243"/>
      <c r="B67" s="243"/>
      <c r="C67" s="243"/>
      <c r="D67" s="243"/>
      <c r="E67" s="243"/>
      <c r="F67" s="243"/>
      <c r="G67" s="243"/>
      <c r="H67" s="290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</row>
    <row r="68" spans="1:26" ht="18.75" customHeight="1">
      <c r="A68" s="243"/>
      <c r="B68" s="243"/>
      <c r="C68" s="243"/>
      <c r="D68" s="243"/>
      <c r="E68" s="243"/>
      <c r="F68" s="243"/>
      <c r="G68" s="243"/>
      <c r="H68" s="290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</row>
    <row r="69" spans="1:26" ht="18.75" customHeight="1">
      <c r="A69" s="243"/>
      <c r="B69" s="243"/>
      <c r="C69" s="243"/>
      <c r="D69" s="243"/>
      <c r="E69" s="243"/>
      <c r="F69" s="243"/>
      <c r="G69" s="243"/>
      <c r="H69" s="290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</row>
    <row r="70" spans="1:26" ht="18.75" customHeight="1">
      <c r="A70" s="243"/>
      <c r="B70" s="243"/>
      <c r="C70" s="243"/>
      <c r="D70" s="243"/>
      <c r="E70" s="243"/>
      <c r="F70" s="243"/>
      <c r="G70" s="243"/>
      <c r="H70" s="290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</row>
    <row r="71" spans="1:26" ht="18.75" customHeight="1">
      <c r="A71" s="243"/>
      <c r="B71" s="243"/>
      <c r="C71" s="243"/>
      <c r="D71" s="243"/>
      <c r="E71" s="243"/>
      <c r="F71" s="243"/>
      <c r="G71" s="243"/>
      <c r="H71" s="290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</row>
    <row r="72" spans="1:26" ht="18.75" customHeight="1">
      <c r="A72" s="243"/>
      <c r="B72" s="243"/>
      <c r="C72" s="243"/>
      <c r="D72" s="243"/>
      <c r="E72" s="243"/>
      <c r="F72" s="243"/>
      <c r="G72" s="243"/>
      <c r="H72" s="290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</row>
    <row r="73" spans="1:26" ht="18.75" customHeight="1">
      <c r="A73" s="243"/>
      <c r="B73" s="243"/>
      <c r="C73" s="243"/>
      <c r="D73" s="243"/>
      <c r="E73" s="243"/>
      <c r="F73" s="243"/>
      <c r="G73" s="243"/>
      <c r="H73" s="290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</row>
    <row r="74" spans="1:26" ht="18.75" customHeight="1">
      <c r="A74" s="243"/>
      <c r="B74" s="243"/>
      <c r="C74" s="243"/>
      <c r="D74" s="243"/>
      <c r="E74" s="243"/>
      <c r="F74" s="243"/>
      <c r="G74" s="243"/>
      <c r="H74" s="290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</row>
    <row r="75" spans="1:26" ht="18.75" customHeight="1">
      <c r="A75" s="243"/>
      <c r="B75" s="243"/>
      <c r="C75" s="243"/>
      <c r="D75" s="243"/>
      <c r="E75" s="243"/>
      <c r="F75" s="243"/>
      <c r="G75" s="243"/>
      <c r="H75" s="290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</row>
    <row r="76" spans="1:26" ht="18.75" customHeight="1">
      <c r="A76" s="243"/>
      <c r="B76" s="243"/>
      <c r="C76" s="243"/>
      <c r="D76" s="243"/>
      <c r="E76" s="243"/>
      <c r="F76" s="243"/>
      <c r="G76" s="243"/>
      <c r="H76" s="290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</row>
    <row r="77" spans="1:26" ht="18.75" customHeight="1">
      <c r="A77" s="243"/>
      <c r="B77" s="243"/>
      <c r="C77" s="243"/>
      <c r="D77" s="243"/>
      <c r="E77" s="243"/>
      <c r="F77" s="243"/>
      <c r="G77" s="243"/>
      <c r="H77" s="290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</row>
    <row r="78" spans="1:26" ht="18.75" customHeight="1">
      <c r="A78" s="243"/>
      <c r="B78" s="243"/>
      <c r="C78" s="243"/>
      <c r="D78" s="243"/>
      <c r="E78" s="243"/>
      <c r="F78" s="243"/>
      <c r="G78" s="243"/>
      <c r="H78" s="290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</row>
    <row r="79" spans="1:26" ht="18.75" customHeight="1">
      <c r="A79" s="243"/>
      <c r="B79" s="243"/>
      <c r="C79" s="243"/>
      <c r="D79" s="243"/>
      <c r="E79" s="243"/>
      <c r="F79" s="243"/>
      <c r="G79" s="243"/>
      <c r="H79" s="290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</row>
    <row r="80" spans="1:26" ht="18.75" customHeight="1">
      <c r="A80" s="243"/>
      <c r="B80" s="243"/>
      <c r="C80" s="243"/>
      <c r="D80" s="243"/>
      <c r="E80" s="243"/>
      <c r="F80" s="243"/>
      <c r="G80" s="243"/>
      <c r="H80" s="290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</row>
    <row r="81" spans="1:26" ht="18.75" customHeight="1">
      <c r="A81" s="243"/>
      <c r="B81" s="243"/>
      <c r="C81" s="243"/>
      <c r="D81" s="243"/>
      <c r="E81" s="243"/>
      <c r="F81" s="243"/>
      <c r="G81" s="243"/>
      <c r="H81" s="290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</row>
    <row r="82" spans="1:26" ht="18.75" customHeight="1">
      <c r="A82" s="243"/>
      <c r="B82" s="243"/>
      <c r="C82" s="243"/>
      <c r="D82" s="243"/>
      <c r="E82" s="243"/>
      <c r="F82" s="243"/>
      <c r="G82" s="243"/>
      <c r="H82" s="290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</row>
    <row r="83" spans="1:26" ht="18.75" customHeight="1">
      <c r="A83" s="243"/>
      <c r="B83" s="243"/>
      <c r="C83" s="243"/>
      <c r="D83" s="243"/>
      <c r="E83" s="243"/>
      <c r="F83" s="243"/>
      <c r="G83" s="243"/>
      <c r="H83" s="290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</row>
    <row r="84" spans="1:26" ht="18.75" customHeight="1">
      <c r="A84" s="243"/>
      <c r="B84" s="243"/>
      <c r="C84" s="243"/>
      <c r="D84" s="243"/>
      <c r="E84" s="243"/>
      <c r="F84" s="243"/>
      <c r="G84" s="243"/>
      <c r="H84" s="290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</row>
    <row r="85" spans="1:26" ht="18.75" customHeight="1">
      <c r="A85" s="243"/>
      <c r="B85" s="243"/>
      <c r="C85" s="243"/>
      <c r="D85" s="243"/>
      <c r="E85" s="243"/>
      <c r="F85" s="243"/>
      <c r="G85" s="243"/>
      <c r="H85" s="290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</row>
    <row r="86" spans="1:26" ht="18.75" customHeight="1">
      <c r="A86" s="243"/>
      <c r="B86" s="243"/>
      <c r="C86" s="243"/>
      <c r="D86" s="243"/>
      <c r="E86" s="243"/>
      <c r="F86" s="243"/>
      <c r="G86" s="243"/>
      <c r="H86" s="290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</row>
    <row r="87" spans="1:26" ht="18.75" customHeight="1">
      <c r="A87" s="243"/>
      <c r="B87" s="243"/>
      <c r="C87" s="243"/>
      <c r="D87" s="243"/>
      <c r="E87" s="243"/>
      <c r="F87" s="243"/>
      <c r="G87" s="243"/>
      <c r="H87" s="290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</row>
    <row r="88" spans="1:26" ht="18.75" customHeight="1">
      <c r="A88" s="243"/>
      <c r="B88" s="243"/>
      <c r="C88" s="243"/>
      <c r="D88" s="243"/>
      <c r="E88" s="243"/>
      <c r="F88" s="243"/>
      <c r="G88" s="243"/>
      <c r="H88" s="290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</row>
    <row r="89" spans="1:26" ht="18.75" customHeight="1">
      <c r="A89" s="243"/>
      <c r="B89" s="243"/>
      <c r="C89" s="243"/>
      <c r="D89" s="243"/>
      <c r="E89" s="243"/>
      <c r="F89" s="243"/>
      <c r="G89" s="243"/>
      <c r="H89" s="290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</row>
    <row r="90" spans="1:26" ht="18.75" customHeight="1">
      <c r="A90" s="243"/>
      <c r="B90" s="243"/>
      <c r="C90" s="243"/>
      <c r="D90" s="243"/>
      <c r="E90" s="243"/>
      <c r="F90" s="243"/>
      <c r="G90" s="243"/>
      <c r="H90" s="290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</row>
    <row r="91" spans="1:26" ht="18.75" customHeight="1">
      <c r="A91" s="243"/>
      <c r="B91" s="243"/>
      <c r="C91" s="243"/>
      <c r="D91" s="243"/>
      <c r="E91" s="243"/>
      <c r="F91" s="243"/>
      <c r="G91" s="243"/>
      <c r="H91" s="290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</row>
    <row r="92" spans="1:26" ht="18.75" customHeight="1">
      <c r="A92" s="243"/>
      <c r="B92" s="243"/>
      <c r="C92" s="243"/>
      <c r="D92" s="243"/>
      <c r="E92" s="243"/>
      <c r="F92" s="243"/>
      <c r="G92" s="243"/>
      <c r="H92" s="290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</row>
    <row r="93" spans="1:26" ht="18.75" customHeight="1">
      <c r="A93" s="243"/>
      <c r="B93" s="243"/>
      <c r="C93" s="243"/>
      <c r="D93" s="243"/>
      <c r="E93" s="243"/>
      <c r="F93" s="243"/>
      <c r="G93" s="243"/>
      <c r="H93" s="290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</row>
    <row r="94" spans="1:26" ht="18.75" customHeight="1">
      <c r="A94" s="243"/>
      <c r="B94" s="243"/>
      <c r="C94" s="243"/>
      <c r="D94" s="243"/>
      <c r="E94" s="243"/>
      <c r="F94" s="243"/>
      <c r="G94" s="243"/>
      <c r="H94" s="290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</row>
    <row r="95" spans="1:26" ht="18.75" customHeight="1">
      <c r="A95" s="243"/>
      <c r="B95" s="243"/>
      <c r="C95" s="243"/>
      <c r="D95" s="243"/>
      <c r="E95" s="243"/>
      <c r="F95" s="243"/>
      <c r="G95" s="243"/>
      <c r="H95" s="290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</row>
    <row r="96" spans="1:26" ht="18.75" customHeight="1">
      <c r="A96" s="243"/>
      <c r="B96" s="243"/>
      <c r="C96" s="243"/>
      <c r="D96" s="243"/>
      <c r="E96" s="243"/>
      <c r="F96" s="243"/>
      <c r="G96" s="243"/>
      <c r="H96" s="290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</row>
    <row r="97" spans="1:26" ht="18.75" customHeight="1">
      <c r="A97" s="243"/>
      <c r="B97" s="243"/>
      <c r="C97" s="243"/>
      <c r="D97" s="243"/>
      <c r="E97" s="243"/>
      <c r="F97" s="243"/>
      <c r="G97" s="243"/>
      <c r="H97" s="290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</row>
    <row r="98" spans="1:26" ht="18.75" customHeight="1">
      <c r="A98" s="243"/>
      <c r="B98" s="243"/>
      <c r="C98" s="243"/>
      <c r="D98" s="243"/>
      <c r="E98" s="243"/>
      <c r="F98" s="243"/>
      <c r="G98" s="243"/>
      <c r="H98" s="290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</row>
    <row r="99" spans="1:26" ht="18.75" customHeight="1">
      <c r="A99" s="243"/>
      <c r="B99" s="243"/>
      <c r="C99" s="243"/>
      <c r="D99" s="243"/>
      <c r="E99" s="243"/>
      <c r="F99" s="243"/>
      <c r="G99" s="243"/>
      <c r="H99" s="290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</row>
    <row r="100" spans="1:26" ht="18.75" customHeight="1">
      <c r="A100" s="243"/>
      <c r="B100" s="243"/>
      <c r="C100" s="243"/>
      <c r="D100" s="243"/>
      <c r="E100" s="243"/>
      <c r="F100" s="243"/>
      <c r="G100" s="243"/>
      <c r="H100" s="290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</row>
    <row r="101" spans="1:26" ht="18.75" customHeight="1">
      <c r="A101" s="243"/>
      <c r="B101" s="243"/>
      <c r="C101" s="243"/>
      <c r="D101" s="243"/>
      <c r="E101" s="243"/>
      <c r="F101" s="243"/>
      <c r="G101" s="243"/>
      <c r="H101" s="290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</row>
    <row r="102" spans="1:26" ht="18.75" customHeight="1">
      <c r="A102" s="243"/>
      <c r="B102" s="243"/>
      <c r="C102" s="243"/>
      <c r="D102" s="243"/>
      <c r="E102" s="243"/>
      <c r="F102" s="243"/>
      <c r="G102" s="243"/>
      <c r="H102" s="290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</row>
    <row r="103" spans="1:26" ht="18.75" customHeight="1">
      <c r="A103" s="243"/>
      <c r="B103" s="243"/>
      <c r="C103" s="243"/>
      <c r="D103" s="243"/>
      <c r="E103" s="243"/>
      <c r="F103" s="243"/>
      <c r="G103" s="243"/>
      <c r="H103" s="290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</row>
    <row r="104" spans="1:26" ht="18.75" customHeight="1">
      <c r="A104" s="243"/>
      <c r="B104" s="243"/>
      <c r="C104" s="243"/>
      <c r="D104" s="243"/>
      <c r="E104" s="243"/>
      <c r="F104" s="243"/>
      <c r="G104" s="243"/>
      <c r="H104" s="290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</row>
    <row r="105" spans="1:26" ht="18.75" customHeight="1">
      <c r="A105" s="243"/>
      <c r="B105" s="243"/>
      <c r="C105" s="243"/>
      <c r="D105" s="243"/>
      <c r="E105" s="243"/>
      <c r="F105" s="243"/>
      <c r="G105" s="243"/>
      <c r="H105" s="290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</row>
    <row r="106" spans="1:26" ht="18.75" customHeight="1">
      <c r="A106" s="243"/>
      <c r="B106" s="243"/>
      <c r="C106" s="243"/>
      <c r="D106" s="243"/>
      <c r="E106" s="243"/>
      <c r="F106" s="243"/>
      <c r="G106" s="243"/>
      <c r="H106" s="290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</row>
    <row r="107" spans="1:26" ht="18.75" customHeight="1">
      <c r="A107" s="243"/>
      <c r="B107" s="243"/>
      <c r="C107" s="243"/>
      <c r="D107" s="243"/>
      <c r="E107" s="243"/>
      <c r="F107" s="243"/>
      <c r="G107" s="243"/>
      <c r="H107" s="290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</row>
    <row r="108" spans="1:26" ht="18.75" customHeight="1">
      <c r="A108" s="243"/>
      <c r="B108" s="243"/>
      <c r="C108" s="243"/>
      <c r="D108" s="243"/>
      <c r="E108" s="243"/>
      <c r="F108" s="243"/>
      <c r="G108" s="243"/>
      <c r="H108" s="290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</row>
    <row r="109" spans="1:26" ht="18.75" customHeight="1">
      <c r="A109" s="243"/>
      <c r="B109" s="243"/>
      <c r="C109" s="243"/>
      <c r="D109" s="243"/>
      <c r="E109" s="243"/>
      <c r="F109" s="243"/>
      <c r="G109" s="243"/>
      <c r="H109" s="290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</row>
    <row r="110" spans="1:26" ht="18.75" customHeight="1">
      <c r="A110" s="243"/>
      <c r="B110" s="243"/>
      <c r="C110" s="243"/>
      <c r="D110" s="243"/>
      <c r="E110" s="243"/>
      <c r="F110" s="243"/>
      <c r="G110" s="243"/>
      <c r="H110" s="290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</row>
    <row r="111" spans="1:26" ht="18.75" customHeight="1">
      <c r="A111" s="243"/>
      <c r="B111" s="243"/>
      <c r="C111" s="243"/>
      <c r="D111" s="243"/>
      <c r="E111" s="243"/>
      <c r="F111" s="243"/>
      <c r="G111" s="243"/>
      <c r="H111" s="290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</row>
    <row r="112" spans="1:26" ht="18.75" customHeight="1">
      <c r="A112" s="243"/>
      <c r="B112" s="243"/>
      <c r="C112" s="243"/>
      <c r="D112" s="243"/>
      <c r="E112" s="243"/>
      <c r="F112" s="243"/>
      <c r="G112" s="243"/>
      <c r="H112" s="290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</row>
    <row r="113" spans="1:26" ht="18.75" customHeight="1">
      <c r="A113" s="243"/>
      <c r="B113" s="243"/>
      <c r="C113" s="243"/>
      <c r="D113" s="243"/>
      <c r="E113" s="243"/>
      <c r="F113" s="243"/>
      <c r="G113" s="243"/>
      <c r="H113" s="290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</row>
    <row r="114" spans="1:26" ht="18.75" customHeight="1">
      <c r="A114" s="243"/>
      <c r="B114" s="243"/>
      <c r="C114" s="243"/>
      <c r="D114" s="243"/>
      <c r="E114" s="243"/>
      <c r="F114" s="243"/>
      <c r="G114" s="243"/>
      <c r="H114" s="290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</row>
    <row r="115" spans="1:26" ht="18.75" customHeight="1">
      <c r="A115" s="243"/>
      <c r="B115" s="243"/>
      <c r="C115" s="243"/>
      <c r="D115" s="243"/>
      <c r="E115" s="243"/>
      <c r="F115" s="243"/>
      <c r="G115" s="243"/>
      <c r="H115" s="290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</row>
    <row r="116" spans="1:26" ht="18.75" customHeight="1">
      <c r="A116" s="243"/>
      <c r="B116" s="243"/>
      <c r="C116" s="243"/>
      <c r="D116" s="243"/>
      <c r="E116" s="243"/>
      <c r="F116" s="243"/>
      <c r="G116" s="243"/>
      <c r="H116" s="290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</row>
    <row r="117" spans="1:26" ht="18.75" customHeight="1">
      <c r="A117" s="243"/>
      <c r="B117" s="243"/>
      <c r="C117" s="243"/>
      <c r="D117" s="243"/>
      <c r="E117" s="243"/>
      <c r="F117" s="243"/>
      <c r="G117" s="243"/>
      <c r="H117" s="290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</row>
    <row r="118" spans="1:26" ht="18.75" customHeight="1">
      <c r="A118" s="243"/>
      <c r="B118" s="243"/>
      <c r="C118" s="243"/>
      <c r="D118" s="243"/>
      <c r="E118" s="243"/>
      <c r="F118" s="243"/>
      <c r="G118" s="243"/>
      <c r="H118" s="290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</row>
    <row r="119" spans="1:26" ht="18.75" customHeight="1">
      <c r="A119" s="243"/>
      <c r="B119" s="243"/>
      <c r="C119" s="243"/>
      <c r="D119" s="243"/>
      <c r="E119" s="243"/>
      <c r="F119" s="243"/>
      <c r="G119" s="243"/>
      <c r="H119" s="290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</row>
    <row r="120" spans="1:26" ht="18.75" customHeight="1">
      <c r="A120" s="243"/>
      <c r="B120" s="243"/>
      <c r="C120" s="243"/>
      <c r="D120" s="243"/>
      <c r="E120" s="243"/>
      <c r="F120" s="243"/>
      <c r="G120" s="243"/>
      <c r="H120" s="290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</row>
    <row r="121" spans="1:26" ht="18.75" customHeight="1">
      <c r="A121" s="243"/>
      <c r="B121" s="243"/>
      <c r="C121" s="243"/>
      <c r="D121" s="243"/>
      <c r="E121" s="243"/>
      <c r="F121" s="243"/>
      <c r="G121" s="243"/>
      <c r="H121" s="290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</row>
    <row r="122" spans="1:26" ht="18.75" customHeight="1">
      <c r="A122" s="243"/>
      <c r="B122" s="243"/>
      <c r="C122" s="243"/>
      <c r="D122" s="243"/>
      <c r="E122" s="243"/>
      <c r="F122" s="243"/>
      <c r="G122" s="243"/>
      <c r="H122" s="290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</row>
    <row r="123" spans="1:26" ht="18.75" customHeight="1">
      <c r="A123" s="243"/>
      <c r="B123" s="243"/>
      <c r="C123" s="243"/>
      <c r="D123" s="243"/>
      <c r="E123" s="243"/>
      <c r="F123" s="243"/>
      <c r="G123" s="243"/>
      <c r="H123" s="290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</row>
    <row r="124" spans="1:26" ht="18.75" customHeight="1">
      <c r="A124" s="243"/>
      <c r="B124" s="243"/>
      <c r="C124" s="243"/>
      <c r="D124" s="243"/>
      <c r="E124" s="243"/>
      <c r="F124" s="243"/>
      <c r="G124" s="243"/>
      <c r="H124" s="290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</row>
    <row r="125" spans="1:26" ht="18.75" customHeight="1">
      <c r="A125" s="243"/>
      <c r="B125" s="243"/>
      <c r="C125" s="243"/>
      <c r="D125" s="243"/>
      <c r="E125" s="243"/>
      <c r="F125" s="243"/>
      <c r="G125" s="243"/>
      <c r="H125" s="290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</row>
    <row r="126" spans="1:26" ht="18.75" customHeight="1">
      <c r="A126" s="243"/>
      <c r="B126" s="243"/>
      <c r="C126" s="243"/>
      <c r="D126" s="243"/>
      <c r="E126" s="243"/>
      <c r="F126" s="243"/>
      <c r="G126" s="243"/>
      <c r="H126" s="290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</row>
    <row r="127" spans="1:26" ht="18.75" customHeight="1">
      <c r="A127" s="243"/>
      <c r="B127" s="243"/>
      <c r="C127" s="243"/>
      <c r="D127" s="243"/>
      <c r="E127" s="243"/>
      <c r="F127" s="243"/>
      <c r="G127" s="243"/>
      <c r="H127" s="290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</row>
    <row r="128" spans="1:26" ht="18.75" customHeight="1">
      <c r="A128" s="243"/>
      <c r="B128" s="243"/>
      <c r="C128" s="243"/>
      <c r="D128" s="243"/>
      <c r="E128" s="243"/>
      <c r="F128" s="243"/>
      <c r="G128" s="243"/>
      <c r="H128" s="290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</row>
    <row r="129" spans="1:26" ht="18.75" customHeight="1">
      <c r="A129" s="243"/>
      <c r="B129" s="243"/>
      <c r="C129" s="243"/>
      <c r="D129" s="243"/>
      <c r="E129" s="243"/>
      <c r="F129" s="243"/>
      <c r="G129" s="243"/>
      <c r="H129" s="290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</row>
    <row r="130" spans="1:26" ht="18.75" customHeight="1">
      <c r="A130" s="243"/>
      <c r="B130" s="243"/>
      <c r="C130" s="243"/>
      <c r="D130" s="243"/>
      <c r="E130" s="243"/>
      <c r="F130" s="243"/>
      <c r="G130" s="243"/>
      <c r="H130" s="290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</row>
    <row r="131" spans="1:26" ht="18.75" customHeight="1">
      <c r="A131" s="243"/>
      <c r="B131" s="243"/>
      <c r="C131" s="243"/>
      <c r="D131" s="243"/>
      <c r="E131" s="243"/>
      <c r="F131" s="243"/>
      <c r="G131" s="243"/>
      <c r="H131" s="290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</row>
    <row r="132" spans="1:26" ht="18.75" customHeight="1">
      <c r="A132" s="243"/>
      <c r="B132" s="243"/>
      <c r="C132" s="243"/>
      <c r="D132" s="243"/>
      <c r="E132" s="243"/>
      <c r="F132" s="243"/>
      <c r="G132" s="243"/>
      <c r="H132" s="290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</row>
    <row r="133" spans="1:26" ht="18.75" customHeight="1">
      <c r="A133" s="243"/>
      <c r="B133" s="243"/>
      <c r="C133" s="243"/>
      <c r="D133" s="243"/>
      <c r="E133" s="243"/>
      <c r="F133" s="243"/>
      <c r="G133" s="243"/>
      <c r="H133" s="290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</row>
    <row r="134" spans="1:26" ht="18.75" customHeight="1">
      <c r="A134" s="243"/>
      <c r="B134" s="243"/>
      <c r="C134" s="243"/>
      <c r="D134" s="243"/>
      <c r="E134" s="243"/>
      <c r="F134" s="243"/>
      <c r="G134" s="243"/>
      <c r="H134" s="290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</row>
    <row r="135" spans="1:26" ht="18.75" customHeight="1">
      <c r="A135" s="243"/>
      <c r="B135" s="243"/>
      <c r="C135" s="243"/>
      <c r="D135" s="243"/>
      <c r="E135" s="243"/>
      <c r="F135" s="243"/>
      <c r="G135" s="243"/>
      <c r="H135" s="290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</row>
    <row r="136" spans="1:26" ht="18.75" customHeight="1">
      <c r="A136" s="243"/>
      <c r="B136" s="243"/>
      <c r="C136" s="243"/>
      <c r="D136" s="243"/>
      <c r="E136" s="243"/>
      <c r="F136" s="243"/>
      <c r="G136" s="243"/>
      <c r="H136" s="290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</row>
    <row r="137" spans="1:26" ht="18.75" customHeight="1">
      <c r="A137" s="243"/>
      <c r="B137" s="243"/>
      <c r="C137" s="243"/>
      <c r="D137" s="243"/>
      <c r="E137" s="243"/>
      <c r="F137" s="243"/>
      <c r="G137" s="243"/>
      <c r="H137" s="290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</row>
    <row r="138" spans="1:26" ht="18.75" customHeight="1">
      <c r="A138" s="243"/>
      <c r="B138" s="243"/>
      <c r="C138" s="243"/>
      <c r="D138" s="243"/>
      <c r="E138" s="243"/>
      <c r="F138" s="243"/>
      <c r="G138" s="243"/>
      <c r="H138" s="290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</row>
    <row r="139" spans="1:26" ht="18.75" customHeight="1">
      <c r="A139" s="243"/>
      <c r="B139" s="243"/>
      <c r="C139" s="243"/>
      <c r="D139" s="243"/>
      <c r="E139" s="243"/>
      <c r="F139" s="243"/>
      <c r="G139" s="243"/>
      <c r="H139" s="290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</row>
    <row r="140" spans="1:26" ht="18.75" customHeight="1">
      <c r="A140" s="243"/>
      <c r="B140" s="243"/>
      <c r="C140" s="243"/>
      <c r="D140" s="243"/>
      <c r="E140" s="243"/>
      <c r="F140" s="243"/>
      <c r="G140" s="243"/>
      <c r="H140" s="290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</row>
    <row r="141" spans="1:26" ht="18.75" customHeight="1">
      <c r="A141" s="243"/>
      <c r="B141" s="243"/>
      <c r="C141" s="243"/>
      <c r="D141" s="243"/>
      <c r="E141" s="243"/>
      <c r="F141" s="243"/>
      <c r="G141" s="243"/>
      <c r="H141" s="290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</row>
    <row r="142" spans="1:26" ht="18.75" customHeight="1">
      <c r="A142" s="243"/>
      <c r="B142" s="243"/>
      <c r="C142" s="243"/>
      <c r="D142" s="243"/>
      <c r="E142" s="243"/>
      <c r="F142" s="243"/>
      <c r="G142" s="243"/>
      <c r="H142" s="290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</row>
    <row r="143" spans="1:26" ht="18.75" customHeight="1">
      <c r="A143" s="243"/>
      <c r="B143" s="243"/>
      <c r="C143" s="243"/>
      <c r="D143" s="243"/>
      <c r="E143" s="243"/>
      <c r="F143" s="243"/>
      <c r="G143" s="243"/>
      <c r="H143" s="290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</row>
    <row r="144" spans="1:26" ht="18.75" customHeight="1">
      <c r="A144" s="243"/>
      <c r="B144" s="243"/>
      <c r="C144" s="243"/>
      <c r="D144" s="243"/>
      <c r="E144" s="243"/>
      <c r="F144" s="243"/>
      <c r="G144" s="243"/>
      <c r="H144" s="290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</row>
    <row r="145" spans="1:26" ht="18.75" customHeight="1">
      <c r="A145" s="243"/>
      <c r="B145" s="243"/>
      <c r="C145" s="243"/>
      <c r="D145" s="243"/>
      <c r="E145" s="243"/>
      <c r="F145" s="243"/>
      <c r="G145" s="243"/>
      <c r="H145" s="290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</row>
    <row r="146" spans="1:26" ht="18.75" customHeight="1">
      <c r="A146" s="243"/>
      <c r="B146" s="243"/>
      <c r="C146" s="243"/>
      <c r="D146" s="243"/>
      <c r="E146" s="243"/>
      <c r="F146" s="243"/>
      <c r="G146" s="243"/>
      <c r="H146" s="290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</row>
    <row r="147" spans="1:26" ht="18.75" customHeight="1">
      <c r="A147" s="243"/>
      <c r="B147" s="243"/>
      <c r="C147" s="243"/>
      <c r="D147" s="243"/>
      <c r="E147" s="243"/>
      <c r="F147" s="243"/>
      <c r="G147" s="243"/>
      <c r="H147" s="290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</row>
    <row r="148" spans="1:26" ht="18.75" customHeight="1">
      <c r="A148" s="243"/>
      <c r="B148" s="243"/>
      <c r="C148" s="243"/>
      <c r="D148" s="243"/>
      <c r="E148" s="243"/>
      <c r="F148" s="243"/>
      <c r="G148" s="243"/>
      <c r="H148" s="290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</row>
    <row r="149" spans="1:26" ht="18.75" customHeight="1">
      <c r="A149" s="243"/>
      <c r="B149" s="243"/>
      <c r="C149" s="243"/>
      <c r="D149" s="243"/>
      <c r="E149" s="243"/>
      <c r="F149" s="243"/>
      <c r="G149" s="243"/>
      <c r="H149" s="290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</row>
    <row r="150" spans="1:26" ht="18.75" customHeight="1">
      <c r="A150" s="243"/>
      <c r="B150" s="243"/>
      <c r="C150" s="243"/>
      <c r="D150" s="243"/>
      <c r="E150" s="243"/>
      <c r="F150" s="243"/>
      <c r="G150" s="243"/>
      <c r="H150" s="290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</row>
    <row r="151" spans="1:26" ht="18.75" customHeight="1">
      <c r="A151" s="243"/>
      <c r="B151" s="243"/>
      <c r="C151" s="243"/>
      <c r="D151" s="243"/>
      <c r="E151" s="243"/>
      <c r="F151" s="243"/>
      <c r="G151" s="243"/>
      <c r="H151" s="290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</row>
    <row r="152" spans="1:26" ht="18.75" customHeight="1">
      <c r="A152" s="243"/>
      <c r="B152" s="243"/>
      <c r="C152" s="243"/>
      <c r="D152" s="243"/>
      <c r="E152" s="243"/>
      <c r="F152" s="243"/>
      <c r="G152" s="243"/>
      <c r="H152" s="290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</row>
    <row r="153" spans="1:26" ht="18.75" customHeight="1">
      <c r="A153" s="243"/>
      <c r="B153" s="243"/>
      <c r="C153" s="243"/>
      <c r="D153" s="243"/>
      <c r="E153" s="243"/>
      <c r="F153" s="243"/>
      <c r="G153" s="243"/>
      <c r="H153" s="290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</row>
    <row r="154" spans="1:26" ht="18.75" customHeight="1">
      <c r="A154" s="243"/>
      <c r="B154" s="243"/>
      <c r="C154" s="243"/>
      <c r="D154" s="243"/>
      <c r="E154" s="243"/>
      <c r="F154" s="243"/>
      <c r="G154" s="243"/>
      <c r="H154" s="290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</row>
    <row r="155" spans="1:26" ht="18.75" customHeight="1">
      <c r="A155" s="243"/>
      <c r="B155" s="243"/>
      <c r="C155" s="243"/>
      <c r="D155" s="243"/>
      <c r="E155" s="243"/>
      <c r="F155" s="243"/>
      <c r="G155" s="243"/>
      <c r="H155" s="290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</row>
    <row r="156" spans="1:26" ht="18.75" customHeight="1">
      <c r="A156" s="243"/>
      <c r="B156" s="243"/>
      <c r="C156" s="243"/>
      <c r="D156" s="243"/>
      <c r="E156" s="243"/>
      <c r="F156" s="243"/>
      <c r="G156" s="243"/>
      <c r="H156" s="290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</row>
    <row r="157" spans="1:26" ht="18.75" customHeight="1">
      <c r="A157" s="243"/>
      <c r="B157" s="243"/>
      <c r="C157" s="243"/>
      <c r="D157" s="243"/>
      <c r="E157" s="243"/>
      <c r="F157" s="243"/>
      <c r="G157" s="243"/>
      <c r="H157" s="290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</row>
    <row r="158" spans="1:26" ht="18.75" customHeight="1">
      <c r="A158" s="243"/>
      <c r="B158" s="243"/>
      <c r="C158" s="243"/>
      <c r="D158" s="243"/>
      <c r="E158" s="243"/>
      <c r="F158" s="243"/>
      <c r="G158" s="243"/>
      <c r="H158" s="290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</row>
    <row r="159" spans="1:26" ht="18.75" customHeight="1">
      <c r="A159" s="243"/>
      <c r="B159" s="243"/>
      <c r="C159" s="243"/>
      <c r="D159" s="243"/>
      <c r="E159" s="243"/>
      <c r="F159" s="243"/>
      <c r="G159" s="243"/>
      <c r="H159" s="290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</row>
    <row r="160" spans="1:26" ht="18.75" customHeight="1">
      <c r="A160" s="243"/>
      <c r="B160" s="243"/>
      <c r="C160" s="243"/>
      <c r="D160" s="243"/>
      <c r="E160" s="243"/>
      <c r="F160" s="243"/>
      <c r="G160" s="243"/>
      <c r="H160" s="290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</row>
    <row r="161" spans="1:26" ht="18.75" customHeight="1">
      <c r="A161" s="243"/>
      <c r="B161" s="243"/>
      <c r="C161" s="243"/>
      <c r="D161" s="243"/>
      <c r="E161" s="243"/>
      <c r="F161" s="243"/>
      <c r="G161" s="243"/>
      <c r="H161" s="290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</row>
    <row r="162" spans="1:26" ht="18.75" customHeight="1">
      <c r="A162" s="243"/>
      <c r="B162" s="243"/>
      <c r="C162" s="243"/>
      <c r="D162" s="243"/>
      <c r="E162" s="243"/>
      <c r="F162" s="243"/>
      <c r="G162" s="243"/>
      <c r="H162" s="290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</row>
    <row r="163" spans="1:26" ht="18.75" customHeight="1">
      <c r="A163" s="243"/>
      <c r="B163" s="243"/>
      <c r="C163" s="243"/>
      <c r="D163" s="243"/>
      <c r="E163" s="243"/>
      <c r="F163" s="243"/>
      <c r="G163" s="243"/>
      <c r="H163" s="290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</row>
    <row r="164" spans="1:26" ht="18.75" customHeight="1">
      <c r="A164" s="243"/>
      <c r="B164" s="243"/>
      <c r="C164" s="243"/>
      <c r="D164" s="243"/>
      <c r="E164" s="243"/>
      <c r="F164" s="243"/>
      <c r="G164" s="243"/>
      <c r="H164" s="290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</row>
    <row r="165" spans="1:26" ht="18.75" customHeight="1">
      <c r="A165" s="243"/>
      <c r="B165" s="243"/>
      <c r="C165" s="243"/>
      <c r="D165" s="243"/>
      <c r="E165" s="243"/>
      <c r="F165" s="243"/>
      <c r="G165" s="243"/>
      <c r="H165" s="290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</row>
    <row r="166" spans="1:26" ht="18.75" customHeight="1">
      <c r="A166" s="243"/>
      <c r="B166" s="243"/>
      <c r="C166" s="243"/>
      <c r="D166" s="243"/>
      <c r="E166" s="243"/>
      <c r="F166" s="243"/>
      <c r="G166" s="243"/>
      <c r="H166" s="290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</row>
    <row r="167" spans="1:26" ht="18.75" customHeight="1">
      <c r="A167" s="243"/>
      <c r="B167" s="243"/>
      <c r="C167" s="243"/>
      <c r="D167" s="243"/>
      <c r="E167" s="243"/>
      <c r="F167" s="243"/>
      <c r="G167" s="243"/>
      <c r="H167" s="290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</row>
    <row r="168" spans="1:26" ht="18.75" customHeight="1">
      <c r="A168" s="243"/>
      <c r="B168" s="243"/>
      <c r="C168" s="243"/>
      <c r="D168" s="243"/>
      <c r="E168" s="243"/>
      <c r="F168" s="243"/>
      <c r="G168" s="243"/>
      <c r="H168" s="290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</row>
    <row r="169" spans="1:26" ht="18.75" customHeight="1">
      <c r="A169" s="243"/>
      <c r="B169" s="243"/>
      <c r="C169" s="243"/>
      <c r="D169" s="243"/>
      <c r="E169" s="243"/>
      <c r="F169" s="243"/>
      <c r="G169" s="243"/>
      <c r="H169" s="290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</row>
    <row r="170" spans="1:26" ht="18.75" customHeight="1">
      <c r="A170" s="243"/>
      <c r="B170" s="243"/>
      <c r="C170" s="243"/>
      <c r="D170" s="243"/>
      <c r="E170" s="243"/>
      <c r="F170" s="243"/>
      <c r="G170" s="243"/>
      <c r="H170" s="290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</row>
    <row r="171" spans="1:26" ht="18.75" customHeight="1">
      <c r="A171" s="243"/>
      <c r="B171" s="243"/>
      <c r="C171" s="243"/>
      <c r="D171" s="243"/>
      <c r="E171" s="243"/>
      <c r="F171" s="243"/>
      <c r="G171" s="243"/>
      <c r="H171" s="290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</row>
    <row r="172" spans="1:26" ht="18.75" customHeight="1">
      <c r="A172" s="243"/>
      <c r="B172" s="243"/>
      <c r="C172" s="243"/>
      <c r="D172" s="243"/>
      <c r="E172" s="243"/>
      <c r="F172" s="243"/>
      <c r="G172" s="243"/>
      <c r="H172" s="290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</row>
    <row r="173" spans="1:26" ht="18.75" customHeight="1">
      <c r="A173" s="243"/>
      <c r="B173" s="243"/>
      <c r="C173" s="243"/>
      <c r="D173" s="243"/>
      <c r="E173" s="243"/>
      <c r="F173" s="243"/>
      <c r="G173" s="243"/>
      <c r="H173" s="290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</row>
    <row r="174" spans="1:26" ht="18.75" customHeight="1">
      <c r="A174" s="243"/>
      <c r="B174" s="243"/>
      <c r="C174" s="243"/>
      <c r="D174" s="243"/>
      <c r="E174" s="243"/>
      <c r="F174" s="243"/>
      <c r="G174" s="243"/>
      <c r="H174" s="290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</row>
    <row r="175" spans="1:26" ht="18.75" customHeight="1">
      <c r="A175" s="243"/>
      <c r="B175" s="243"/>
      <c r="C175" s="243"/>
      <c r="D175" s="243"/>
      <c r="E175" s="243"/>
      <c r="F175" s="243"/>
      <c r="G175" s="243"/>
      <c r="H175" s="290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</row>
    <row r="176" spans="1:26" ht="18.75" customHeight="1">
      <c r="A176" s="243"/>
      <c r="B176" s="243"/>
      <c r="C176" s="243"/>
      <c r="D176" s="243"/>
      <c r="E176" s="243"/>
      <c r="F176" s="243"/>
      <c r="G176" s="243"/>
      <c r="H176" s="290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</row>
    <row r="177" spans="1:26" ht="18.75" customHeight="1">
      <c r="A177" s="243"/>
      <c r="B177" s="243"/>
      <c r="C177" s="243"/>
      <c r="D177" s="243"/>
      <c r="E177" s="243"/>
      <c r="F177" s="243"/>
      <c r="G177" s="243"/>
      <c r="H177" s="290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</row>
    <row r="178" spans="1:26" ht="18.75" customHeight="1">
      <c r="A178" s="243"/>
      <c r="B178" s="243"/>
      <c r="C178" s="243"/>
      <c r="D178" s="243"/>
      <c r="E178" s="243"/>
      <c r="F178" s="243"/>
      <c r="G178" s="243"/>
      <c r="H178" s="290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</row>
    <row r="179" spans="1:26" ht="18.75" customHeight="1">
      <c r="A179" s="243"/>
      <c r="B179" s="243"/>
      <c r="C179" s="243"/>
      <c r="D179" s="243"/>
      <c r="E179" s="243"/>
      <c r="F179" s="243"/>
      <c r="G179" s="243"/>
      <c r="H179" s="290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</row>
    <row r="180" spans="1:26" ht="18.75" customHeight="1">
      <c r="A180" s="243"/>
      <c r="B180" s="243"/>
      <c r="C180" s="243"/>
      <c r="D180" s="243"/>
      <c r="E180" s="243"/>
      <c r="F180" s="243"/>
      <c r="G180" s="243"/>
      <c r="H180" s="290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</row>
    <row r="181" spans="1:26" ht="18.75" customHeight="1">
      <c r="A181" s="243"/>
      <c r="B181" s="243"/>
      <c r="C181" s="243"/>
      <c r="D181" s="243"/>
      <c r="E181" s="243"/>
      <c r="F181" s="243"/>
      <c r="G181" s="243"/>
      <c r="H181" s="290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</row>
    <row r="182" spans="1:26" ht="18.75" customHeight="1">
      <c r="A182" s="243"/>
      <c r="B182" s="243"/>
      <c r="C182" s="243"/>
      <c r="D182" s="243"/>
      <c r="E182" s="243"/>
      <c r="F182" s="243"/>
      <c r="G182" s="243"/>
      <c r="H182" s="290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</row>
    <row r="183" spans="1:26" ht="18.75" customHeight="1">
      <c r="A183" s="243"/>
      <c r="B183" s="243"/>
      <c r="C183" s="243"/>
      <c r="D183" s="243"/>
      <c r="E183" s="243"/>
      <c r="F183" s="243"/>
      <c r="G183" s="243"/>
      <c r="H183" s="290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</row>
    <row r="184" spans="1:26" ht="18.75" customHeight="1">
      <c r="A184" s="243"/>
      <c r="B184" s="243"/>
      <c r="C184" s="243"/>
      <c r="D184" s="243"/>
      <c r="E184" s="243"/>
      <c r="F184" s="243"/>
      <c r="G184" s="243"/>
      <c r="H184" s="290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</row>
    <row r="185" spans="1:26" ht="18.75" customHeight="1">
      <c r="A185" s="243"/>
      <c r="B185" s="243"/>
      <c r="C185" s="243"/>
      <c r="D185" s="243"/>
      <c r="E185" s="243"/>
      <c r="F185" s="243"/>
      <c r="G185" s="243"/>
      <c r="H185" s="290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</row>
    <row r="186" spans="1:26" ht="18.75" customHeight="1">
      <c r="A186" s="243"/>
      <c r="B186" s="243"/>
      <c r="C186" s="243"/>
      <c r="D186" s="243"/>
      <c r="E186" s="243"/>
      <c r="F186" s="243"/>
      <c r="G186" s="243"/>
      <c r="H186" s="290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</row>
    <row r="187" spans="1:26" ht="18.75" customHeight="1">
      <c r="A187" s="243"/>
      <c r="B187" s="243"/>
      <c r="C187" s="243"/>
      <c r="D187" s="243"/>
      <c r="E187" s="243"/>
      <c r="F187" s="243"/>
      <c r="G187" s="243"/>
      <c r="H187" s="290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</row>
    <row r="188" spans="1:26" ht="18.75" customHeight="1">
      <c r="A188" s="243"/>
      <c r="B188" s="243"/>
      <c r="C188" s="243"/>
      <c r="D188" s="243"/>
      <c r="E188" s="243"/>
      <c r="F188" s="243"/>
      <c r="G188" s="243"/>
      <c r="H188" s="290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</row>
    <row r="189" spans="1:26" ht="18.75" customHeight="1">
      <c r="A189" s="243"/>
      <c r="B189" s="243"/>
      <c r="C189" s="243"/>
      <c r="D189" s="243"/>
      <c r="E189" s="243"/>
      <c r="F189" s="243"/>
      <c r="G189" s="243"/>
      <c r="H189" s="290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</row>
    <row r="190" spans="1:26" ht="18.75" customHeight="1">
      <c r="A190" s="243"/>
      <c r="B190" s="243"/>
      <c r="C190" s="243"/>
      <c r="D190" s="243"/>
      <c r="E190" s="243"/>
      <c r="F190" s="243"/>
      <c r="G190" s="243"/>
      <c r="H190" s="290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</row>
    <row r="191" spans="1:26" ht="18.75" customHeight="1">
      <c r="A191" s="243"/>
      <c r="B191" s="243"/>
      <c r="C191" s="243"/>
      <c r="D191" s="243"/>
      <c r="E191" s="243"/>
      <c r="F191" s="243"/>
      <c r="G191" s="243"/>
      <c r="H191" s="290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</row>
    <row r="192" spans="1:26" ht="18.75" customHeight="1">
      <c r="A192" s="243"/>
      <c r="B192" s="243"/>
      <c r="C192" s="243"/>
      <c r="D192" s="243"/>
      <c r="E192" s="243"/>
      <c r="F192" s="243"/>
      <c r="G192" s="243"/>
      <c r="H192" s="290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</row>
    <row r="193" spans="1:26" ht="18.75" customHeight="1">
      <c r="A193" s="243"/>
      <c r="B193" s="243"/>
      <c r="C193" s="243"/>
      <c r="D193" s="243"/>
      <c r="E193" s="243"/>
      <c r="F193" s="243"/>
      <c r="G193" s="243"/>
      <c r="H193" s="290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</row>
    <row r="194" spans="1:26" ht="18.75" customHeight="1">
      <c r="A194" s="243"/>
      <c r="B194" s="243"/>
      <c r="C194" s="243"/>
      <c r="D194" s="243"/>
      <c r="E194" s="243"/>
      <c r="F194" s="243"/>
      <c r="G194" s="243"/>
      <c r="H194" s="290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</row>
    <row r="195" spans="1:26" ht="18.75" customHeight="1">
      <c r="A195" s="243"/>
      <c r="B195" s="243"/>
      <c r="C195" s="243"/>
      <c r="D195" s="243"/>
      <c r="E195" s="243"/>
      <c r="F195" s="243"/>
      <c r="G195" s="243"/>
      <c r="H195" s="290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</row>
    <row r="196" spans="1:26" ht="18.75" customHeight="1">
      <c r="A196" s="243"/>
      <c r="B196" s="243"/>
      <c r="C196" s="243"/>
      <c r="D196" s="243"/>
      <c r="E196" s="243"/>
      <c r="F196" s="243"/>
      <c r="G196" s="243"/>
      <c r="H196" s="290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</row>
    <row r="197" spans="1:26" ht="18.75" customHeight="1">
      <c r="A197" s="243"/>
      <c r="B197" s="243"/>
      <c r="C197" s="243"/>
      <c r="D197" s="243"/>
      <c r="E197" s="243"/>
      <c r="F197" s="243"/>
      <c r="G197" s="243"/>
      <c r="H197" s="290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</row>
    <row r="198" spans="1:26" ht="18.75" customHeight="1">
      <c r="A198" s="243"/>
      <c r="B198" s="243"/>
      <c r="C198" s="243"/>
      <c r="D198" s="243"/>
      <c r="E198" s="243"/>
      <c r="F198" s="243"/>
      <c r="G198" s="243"/>
      <c r="H198" s="290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</row>
    <row r="199" spans="1:26" ht="18.75" customHeight="1">
      <c r="A199" s="243"/>
      <c r="B199" s="243"/>
      <c r="C199" s="243"/>
      <c r="D199" s="243"/>
      <c r="E199" s="243"/>
      <c r="F199" s="243"/>
      <c r="G199" s="243"/>
      <c r="H199" s="290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</row>
    <row r="200" spans="1:26" ht="18.75" customHeight="1">
      <c r="A200" s="243"/>
      <c r="B200" s="243"/>
      <c r="C200" s="243"/>
      <c r="D200" s="243"/>
      <c r="E200" s="243"/>
      <c r="F200" s="243"/>
      <c r="G200" s="243"/>
      <c r="H200" s="290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</row>
    <row r="201" spans="1:26" ht="18.75" customHeight="1">
      <c r="A201" s="243"/>
      <c r="B201" s="243"/>
      <c r="C201" s="243"/>
      <c r="D201" s="243"/>
      <c r="E201" s="243"/>
      <c r="F201" s="243"/>
      <c r="G201" s="243"/>
      <c r="H201" s="290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</row>
    <row r="202" spans="1:26" ht="18.75" customHeight="1">
      <c r="A202" s="243"/>
      <c r="B202" s="243"/>
      <c r="C202" s="243"/>
      <c r="D202" s="243"/>
      <c r="E202" s="243"/>
      <c r="F202" s="243"/>
      <c r="G202" s="243"/>
      <c r="H202" s="290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</row>
    <row r="203" spans="1:26" ht="18.75" customHeight="1">
      <c r="A203" s="243"/>
      <c r="B203" s="243"/>
      <c r="C203" s="243"/>
      <c r="D203" s="243"/>
      <c r="E203" s="243"/>
      <c r="F203" s="243"/>
      <c r="G203" s="243"/>
      <c r="H203" s="290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</row>
    <row r="204" spans="1:26" ht="18.75" customHeight="1">
      <c r="A204" s="243"/>
      <c r="B204" s="243"/>
      <c r="C204" s="243"/>
      <c r="D204" s="243"/>
      <c r="E204" s="243"/>
      <c r="F204" s="243"/>
      <c r="G204" s="243"/>
      <c r="H204" s="290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</row>
    <row r="205" spans="1:26" ht="18.75" customHeight="1">
      <c r="A205" s="243"/>
      <c r="B205" s="243"/>
      <c r="C205" s="243"/>
      <c r="D205" s="243"/>
      <c r="E205" s="243"/>
      <c r="F205" s="243"/>
      <c r="G205" s="243"/>
      <c r="H205" s="290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</row>
    <row r="206" spans="1:26" ht="18.75" customHeight="1">
      <c r="A206" s="243"/>
      <c r="B206" s="243"/>
      <c r="C206" s="243"/>
      <c r="D206" s="243"/>
      <c r="E206" s="243"/>
      <c r="F206" s="243"/>
      <c r="G206" s="243"/>
      <c r="H206" s="290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</row>
    <row r="207" spans="1:26" ht="18.75" customHeight="1">
      <c r="A207" s="243"/>
      <c r="B207" s="243"/>
      <c r="C207" s="243"/>
      <c r="D207" s="243"/>
      <c r="E207" s="243"/>
      <c r="F207" s="243"/>
      <c r="G207" s="243"/>
      <c r="H207" s="290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</row>
    <row r="208" spans="1:26" ht="18.75" customHeight="1">
      <c r="A208" s="243"/>
      <c r="B208" s="243"/>
      <c r="C208" s="243"/>
      <c r="D208" s="243"/>
      <c r="E208" s="243"/>
      <c r="F208" s="243"/>
      <c r="G208" s="243"/>
      <c r="H208" s="290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</row>
    <row r="209" spans="1:26" ht="18.75" customHeight="1">
      <c r="A209" s="243"/>
      <c r="B209" s="243"/>
      <c r="C209" s="243"/>
      <c r="D209" s="243"/>
      <c r="E209" s="243"/>
      <c r="F209" s="243"/>
      <c r="G209" s="243"/>
      <c r="H209" s="290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</row>
    <row r="210" spans="1:26" ht="18.75" customHeight="1">
      <c r="A210" s="243"/>
      <c r="B210" s="243"/>
      <c r="C210" s="243"/>
      <c r="D210" s="243"/>
      <c r="E210" s="243"/>
      <c r="F210" s="243"/>
      <c r="G210" s="243"/>
      <c r="H210" s="290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</row>
    <row r="211" spans="1:26" ht="18.75" customHeight="1">
      <c r="A211" s="243"/>
      <c r="B211" s="243"/>
      <c r="C211" s="243"/>
      <c r="D211" s="243"/>
      <c r="E211" s="243"/>
      <c r="F211" s="243"/>
      <c r="G211" s="243"/>
      <c r="H211" s="290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</row>
    <row r="212" spans="1:26" ht="18.75" customHeight="1">
      <c r="A212" s="243"/>
      <c r="B212" s="243"/>
      <c r="C212" s="243"/>
      <c r="D212" s="243"/>
      <c r="E212" s="243"/>
      <c r="F212" s="243"/>
      <c r="G212" s="243"/>
      <c r="H212" s="290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</row>
    <row r="213" spans="1:26" ht="18.75" customHeight="1">
      <c r="A213" s="243"/>
      <c r="B213" s="243"/>
      <c r="C213" s="243"/>
      <c r="D213" s="243"/>
      <c r="E213" s="243"/>
      <c r="F213" s="243"/>
      <c r="G213" s="243"/>
      <c r="H213" s="290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</row>
    <row r="214" spans="1:26" ht="18.75" customHeight="1">
      <c r="A214" s="243"/>
      <c r="B214" s="243"/>
      <c r="C214" s="243"/>
      <c r="D214" s="243"/>
      <c r="E214" s="243"/>
      <c r="F214" s="243"/>
      <c r="G214" s="243"/>
      <c r="H214" s="290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</row>
    <row r="215" spans="1:26" ht="18.75" customHeight="1">
      <c r="A215" s="243"/>
      <c r="B215" s="243"/>
      <c r="C215" s="243"/>
      <c r="D215" s="243"/>
      <c r="E215" s="243"/>
      <c r="F215" s="243"/>
      <c r="G215" s="243"/>
      <c r="H215" s="290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</row>
    <row r="216" spans="1:26" ht="18.75" customHeight="1">
      <c r="A216" s="243"/>
      <c r="B216" s="243"/>
      <c r="C216" s="243"/>
      <c r="D216" s="243"/>
      <c r="E216" s="243"/>
      <c r="F216" s="243"/>
      <c r="G216" s="243"/>
      <c r="H216" s="290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</row>
    <row r="217" spans="1:26" ht="18.75" customHeight="1">
      <c r="A217" s="243"/>
      <c r="B217" s="243"/>
      <c r="C217" s="243"/>
      <c r="D217" s="243"/>
      <c r="E217" s="243"/>
      <c r="F217" s="243"/>
      <c r="G217" s="243"/>
      <c r="H217" s="290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</row>
    <row r="218" spans="1:26" ht="18.75" customHeight="1">
      <c r="A218" s="243"/>
      <c r="B218" s="243"/>
      <c r="C218" s="243"/>
      <c r="D218" s="243"/>
      <c r="E218" s="243"/>
      <c r="F218" s="243"/>
      <c r="G218" s="243"/>
      <c r="H218" s="290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</row>
    <row r="219" spans="1:26" ht="18.75" customHeight="1">
      <c r="A219" s="243"/>
      <c r="B219" s="243"/>
      <c r="C219" s="243"/>
      <c r="D219" s="243"/>
      <c r="E219" s="243"/>
      <c r="F219" s="243"/>
      <c r="G219" s="243"/>
      <c r="H219" s="290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</row>
    <row r="220" spans="1:26" ht="18.75" customHeight="1">
      <c r="A220" s="243"/>
      <c r="B220" s="243"/>
      <c r="C220" s="243"/>
      <c r="D220" s="243"/>
      <c r="E220" s="243"/>
      <c r="F220" s="243"/>
      <c r="G220" s="243"/>
      <c r="H220" s="290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</row>
    <row r="221" spans="1:26" ht="18.75" customHeight="1">
      <c r="A221" s="243"/>
      <c r="B221" s="243"/>
      <c r="C221" s="243"/>
      <c r="D221" s="243"/>
      <c r="E221" s="243"/>
      <c r="F221" s="243"/>
      <c r="G221" s="243"/>
      <c r="H221" s="290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</row>
    <row r="222" spans="1:26" ht="18.75" customHeight="1">
      <c r="A222" s="243"/>
      <c r="B222" s="243"/>
      <c r="C222" s="243"/>
      <c r="D222" s="243"/>
      <c r="E222" s="243"/>
      <c r="F222" s="243"/>
      <c r="G222" s="243"/>
      <c r="H222" s="290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</row>
    <row r="223" spans="1:26" ht="18.75" customHeight="1">
      <c r="A223" s="243"/>
      <c r="B223" s="243"/>
      <c r="C223" s="243"/>
      <c r="D223" s="243"/>
      <c r="E223" s="243"/>
      <c r="F223" s="243"/>
      <c r="G223" s="243"/>
      <c r="H223" s="290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</row>
    <row r="224" spans="1:26" ht="18.75" customHeight="1">
      <c r="A224" s="243"/>
      <c r="B224" s="243"/>
      <c r="C224" s="243"/>
      <c r="D224" s="243"/>
      <c r="E224" s="243"/>
      <c r="F224" s="243"/>
      <c r="G224" s="243"/>
      <c r="H224" s="290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</row>
    <row r="225" spans="1:26" ht="18.75" customHeight="1">
      <c r="A225" s="243"/>
      <c r="B225" s="243"/>
      <c r="C225" s="243"/>
      <c r="D225" s="243"/>
      <c r="E225" s="243"/>
      <c r="F225" s="243"/>
      <c r="G225" s="243"/>
      <c r="H225" s="290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</row>
    <row r="226" spans="1:26" ht="18.75" customHeight="1">
      <c r="A226" s="243"/>
      <c r="B226" s="243"/>
      <c r="C226" s="243"/>
      <c r="D226" s="243"/>
      <c r="E226" s="243"/>
      <c r="F226" s="243"/>
      <c r="G226" s="243"/>
      <c r="H226" s="290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</row>
    <row r="227" spans="1:26" ht="18.75" customHeight="1">
      <c r="A227" s="243"/>
      <c r="B227" s="243"/>
      <c r="C227" s="243"/>
      <c r="D227" s="243"/>
      <c r="E227" s="243"/>
      <c r="F227" s="243"/>
      <c r="G227" s="243"/>
      <c r="H227" s="290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</row>
    <row r="228" spans="1:26" ht="18.75" customHeight="1">
      <c r="A228" s="243"/>
      <c r="B228" s="243"/>
      <c r="C228" s="243"/>
      <c r="D228" s="243"/>
      <c r="E228" s="243"/>
      <c r="F228" s="243"/>
      <c r="G228" s="243"/>
      <c r="H228" s="290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</row>
    <row r="229" spans="1:26" ht="18.75" customHeight="1">
      <c r="A229" s="243"/>
      <c r="B229" s="243"/>
      <c r="C229" s="243"/>
      <c r="D229" s="243"/>
      <c r="E229" s="243"/>
      <c r="F229" s="243"/>
      <c r="G229" s="243"/>
      <c r="H229" s="290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</row>
    <row r="230" spans="1:26" ht="18.75" customHeight="1">
      <c r="A230" s="243"/>
      <c r="B230" s="243"/>
      <c r="C230" s="243"/>
      <c r="D230" s="243"/>
      <c r="E230" s="243"/>
      <c r="F230" s="243"/>
      <c r="G230" s="243"/>
      <c r="H230" s="290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</row>
    <row r="231" spans="1:26" ht="18.75" customHeight="1">
      <c r="A231" s="243"/>
      <c r="B231" s="243"/>
      <c r="C231" s="243"/>
      <c r="D231" s="243"/>
      <c r="E231" s="243"/>
      <c r="F231" s="243"/>
      <c r="G231" s="243"/>
      <c r="H231" s="290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</row>
    <row r="232" spans="1:26" ht="18.75" customHeight="1">
      <c r="A232" s="243"/>
      <c r="B232" s="243"/>
      <c r="C232" s="243"/>
      <c r="D232" s="243"/>
      <c r="E232" s="243"/>
      <c r="F232" s="243"/>
      <c r="G232" s="243"/>
      <c r="H232" s="290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</row>
    <row r="233" spans="1:26" ht="18.75" customHeight="1">
      <c r="A233" s="243"/>
      <c r="B233" s="243"/>
      <c r="C233" s="243"/>
      <c r="D233" s="243"/>
      <c r="E233" s="243"/>
      <c r="F233" s="243"/>
      <c r="G233" s="243"/>
      <c r="H233" s="290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</row>
    <row r="234" spans="1:26" ht="18.75" customHeight="1">
      <c r="A234" s="243"/>
      <c r="B234" s="243"/>
      <c r="C234" s="243"/>
      <c r="D234" s="243"/>
      <c r="E234" s="243"/>
      <c r="F234" s="243"/>
      <c r="G234" s="243"/>
      <c r="H234" s="290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</row>
    <row r="235" spans="1:26" ht="18.75" customHeight="1">
      <c r="A235" s="243"/>
      <c r="B235" s="243"/>
      <c r="C235" s="243"/>
      <c r="D235" s="243"/>
      <c r="E235" s="243"/>
      <c r="F235" s="243"/>
      <c r="G235" s="243"/>
      <c r="H235" s="290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</row>
    <row r="236" spans="1:26" ht="18.75" customHeight="1">
      <c r="A236" s="243"/>
      <c r="B236" s="243"/>
      <c r="C236" s="243"/>
      <c r="D236" s="243"/>
      <c r="E236" s="243"/>
      <c r="F236" s="243"/>
      <c r="G236" s="243"/>
      <c r="H236" s="290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</row>
    <row r="237" spans="1:26" ht="18.75" customHeight="1">
      <c r="A237" s="243"/>
      <c r="B237" s="243"/>
      <c r="C237" s="243"/>
      <c r="D237" s="243"/>
      <c r="E237" s="243"/>
      <c r="F237" s="243"/>
      <c r="G237" s="243"/>
      <c r="H237" s="290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</row>
    <row r="238" spans="1:26" ht="18.75" customHeight="1">
      <c r="A238" s="243"/>
      <c r="B238" s="243"/>
      <c r="C238" s="243"/>
      <c r="D238" s="243"/>
      <c r="E238" s="243"/>
      <c r="F238" s="243"/>
      <c r="G238" s="243"/>
      <c r="H238" s="290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</row>
    <row r="239" spans="1:26" ht="18.75" customHeight="1">
      <c r="A239" s="243"/>
      <c r="B239" s="243"/>
      <c r="C239" s="243"/>
      <c r="D239" s="243"/>
      <c r="E239" s="243"/>
      <c r="F239" s="243"/>
      <c r="G239" s="243"/>
      <c r="H239" s="290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</row>
    <row r="240" spans="1:26" ht="18.75" customHeight="1">
      <c r="A240" s="243"/>
      <c r="B240" s="243"/>
      <c r="C240" s="243"/>
      <c r="D240" s="243"/>
      <c r="E240" s="243"/>
      <c r="F240" s="243"/>
      <c r="G240" s="243"/>
      <c r="H240" s="290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</row>
    <row r="241" spans="1:26" ht="18.75" customHeight="1">
      <c r="A241" s="243"/>
      <c r="B241" s="243"/>
      <c r="C241" s="243"/>
      <c r="D241" s="243"/>
      <c r="E241" s="243"/>
      <c r="F241" s="243"/>
      <c r="G241" s="243"/>
      <c r="H241" s="290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</row>
    <row r="242" spans="1:26" ht="18.75" customHeight="1">
      <c r="A242" s="243"/>
      <c r="B242" s="243"/>
      <c r="C242" s="243"/>
      <c r="D242" s="243"/>
      <c r="E242" s="243"/>
      <c r="F242" s="243"/>
      <c r="G242" s="243"/>
      <c r="H242" s="290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</row>
    <row r="243" spans="1:26" ht="18.75" customHeight="1">
      <c r="A243" s="243"/>
      <c r="B243" s="243"/>
      <c r="C243" s="243"/>
      <c r="D243" s="243"/>
      <c r="E243" s="243"/>
      <c r="F243" s="243"/>
      <c r="G243" s="243"/>
      <c r="H243" s="290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</row>
    <row r="244" spans="1:26" ht="18.75" customHeight="1">
      <c r="A244" s="243"/>
      <c r="B244" s="243"/>
      <c r="C244" s="243"/>
      <c r="D244" s="243"/>
      <c r="E244" s="243"/>
      <c r="F244" s="243"/>
      <c r="G244" s="243"/>
      <c r="H244" s="290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</row>
    <row r="245" spans="1:26" ht="18.75" customHeight="1">
      <c r="A245" s="243"/>
      <c r="B245" s="243"/>
      <c r="C245" s="243"/>
      <c r="D245" s="243"/>
      <c r="E245" s="243"/>
      <c r="F245" s="243"/>
      <c r="G245" s="243"/>
      <c r="H245" s="290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</row>
    <row r="246" spans="1:26" ht="18.75" customHeight="1">
      <c r="A246" s="243"/>
      <c r="B246" s="243"/>
      <c r="C246" s="243"/>
      <c r="D246" s="243"/>
      <c r="E246" s="243"/>
      <c r="F246" s="243"/>
      <c r="G246" s="243"/>
      <c r="H246" s="290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</row>
    <row r="247" spans="1:26" ht="18.75" customHeight="1">
      <c r="A247" s="243"/>
      <c r="B247" s="243"/>
      <c r="C247" s="243"/>
      <c r="D247" s="243"/>
      <c r="E247" s="243"/>
      <c r="F247" s="243"/>
      <c r="G247" s="243"/>
      <c r="H247" s="290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</row>
    <row r="248" spans="1:26" ht="18.75" customHeight="1">
      <c r="A248" s="243"/>
      <c r="B248" s="243"/>
      <c r="C248" s="243"/>
      <c r="D248" s="243"/>
      <c r="E248" s="243"/>
      <c r="F248" s="243"/>
      <c r="G248" s="243"/>
      <c r="H248" s="290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</row>
    <row r="249" spans="1:26" ht="18.75" customHeight="1">
      <c r="A249" s="243"/>
      <c r="B249" s="243"/>
      <c r="C249" s="243"/>
      <c r="D249" s="243"/>
      <c r="E249" s="243"/>
      <c r="F249" s="243"/>
      <c r="G249" s="243"/>
      <c r="H249" s="290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</row>
    <row r="250" spans="1:26" ht="18.75" customHeight="1">
      <c r="A250" s="243"/>
      <c r="B250" s="243"/>
      <c r="C250" s="243"/>
      <c r="D250" s="243"/>
      <c r="E250" s="243"/>
      <c r="F250" s="243"/>
      <c r="G250" s="243"/>
      <c r="H250" s="290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</row>
    <row r="251" spans="1:26" ht="18.75" customHeight="1">
      <c r="A251" s="243"/>
      <c r="B251" s="243"/>
      <c r="C251" s="243"/>
      <c r="D251" s="243"/>
      <c r="E251" s="243"/>
      <c r="F251" s="243"/>
      <c r="G251" s="243"/>
      <c r="H251" s="290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</row>
    <row r="252" spans="1:26" ht="18.75" customHeight="1">
      <c r="A252" s="243"/>
      <c r="B252" s="243"/>
      <c r="C252" s="243"/>
      <c r="D252" s="243"/>
      <c r="E252" s="243"/>
      <c r="F252" s="243"/>
      <c r="G252" s="243"/>
      <c r="H252" s="290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</row>
    <row r="253" spans="1:26" ht="18.75" customHeight="1">
      <c r="A253" s="243"/>
      <c r="B253" s="243"/>
      <c r="C253" s="243"/>
      <c r="D253" s="243"/>
      <c r="E253" s="243"/>
      <c r="F253" s="243"/>
      <c r="G253" s="243"/>
      <c r="H253" s="290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</row>
    <row r="254" spans="1:26" ht="18.75" customHeight="1">
      <c r="A254" s="243"/>
      <c r="B254" s="243"/>
      <c r="C254" s="243"/>
      <c r="D254" s="243"/>
      <c r="E254" s="243"/>
      <c r="F254" s="243"/>
      <c r="G254" s="243"/>
      <c r="H254" s="290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</row>
    <row r="255" spans="1:26" ht="18.75" customHeight="1">
      <c r="A255" s="243"/>
      <c r="B255" s="243"/>
      <c r="C255" s="243"/>
      <c r="D255" s="243"/>
      <c r="E255" s="243"/>
      <c r="F255" s="243"/>
      <c r="G255" s="243"/>
      <c r="H255" s="290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</row>
    <row r="256" spans="1:26" ht="18.75" customHeight="1">
      <c r="A256" s="243"/>
      <c r="B256" s="243"/>
      <c r="C256" s="243"/>
      <c r="D256" s="243"/>
      <c r="E256" s="243"/>
      <c r="F256" s="243"/>
      <c r="G256" s="243"/>
      <c r="H256" s="290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</row>
    <row r="257" spans="1:26" ht="18.75" customHeight="1">
      <c r="A257" s="243"/>
      <c r="B257" s="243"/>
      <c r="C257" s="243"/>
      <c r="D257" s="243"/>
      <c r="E257" s="243"/>
      <c r="F257" s="243"/>
      <c r="G257" s="243"/>
      <c r="H257" s="290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</row>
    <row r="258" spans="1:26" ht="18.75" customHeight="1">
      <c r="A258" s="243"/>
      <c r="B258" s="243"/>
      <c r="C258" s="243"/>
      <c r="D258" s="243"/>
      <c r="E258" s="243"/>
      <c r="F258" s="243"/>
      <c r="G258" s="243"/>
      <c r="H258" s="290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</row>
    <row r="259" spans="1:26" ht="18.75" customHeight="1">
      <c r="A259" s="243"/>
      <c r="B259" s="243"/>
      <c r="C259" s="243"/>
      <c r="D259" s="243"/>
      <c r="E259" s="243"/>
      <c r="F259" s="243"/>
      <c r="G259" s="243"/>
      <c r="H259" s="290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</row>
    <row r="260" spans="1:26" ht="18.75" customHeight="1">
      <c r="A260" s="243"/>
      <c r="B260" s="243"/>
      <c r="C260" s="243"/>
      <c r="D260" s="243"/>
      <c r="E260" s="243"/>
      <c r="F260" s="243"/>
      <c r="G260" s="243"/>
      <c r="H260" s="290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</row>
    <row r="261" spans="1:26" ht="18.75" customHeight="1">
      <c r="A261" s="243"/>
      <c r="B261" s="243"/>
      <c r="C261" s="243"/>
      <c r="D261" s="243"/>
      <c r="E261" s="243"/>
      <c r="F261" s="243"/>
      <c r="G261" s="243"/>
      <c r="H261" s="290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</row>
    <row r="262" spans="1:26" ht="18.75" customHeight="1">
      <c r="A262" s="243"/>
      <c r="B262" s="243"/>
      <c r="C262" s="243"/>
      <c r="D262" s="243"/>
      <c r="E262" s="243"/>
      <c r="F262" s="243"/>
      <c r="G262" s="243"/>
      <c r="H262" s="290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</row>
    <row r="263" spans="1:26" ht="18.75" customHeight="1">
      <c r="A263" s="243"/>
      <c r="B263" s="243"/>
      <c r="C263" s="243"/>
      <c r="D263" s="243"/>
      <c r="E263" s="243"/>
      <c r="F263" s="243"/>
      <c r="G263" s="243"/>
      <c r="H263" s="290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</row>
    <row r="264" spans="1:26" ht="18.75" customHeight="1">
      <c r="A264" s="243"/>
      <c r="B264" s="243"/>
      <c r="C264" s="243"/>
      <c r="D264" s="243"/>
      <c r="E264" s="243"/>
      <c r="F264" s="243"/>
      <c r="G264" s="243"/>
      <c r="H264" s="290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</row>
    <row r="265" spans="1:26" ht="18.75" customHeight="1">
      <c r="A265" s="243"/>
      <c r="B265" s="243"/>
      <c r="C265" s="243"/>
      <c r="D265" s="243"/>
      <c r="E265" s="243"/>
      <c r="F265" s="243"/>
      <c r="G265" s="243"/>
      <c r="H265" s="290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</row>
    <row r="266" spans="1:26" ht="18.75" customHeight="1">
      <c r="A266" s="243"/>
      <c r="B266" s="243"/>
      <c r="C266" s="243"/>
      <c r="D266" s="243"/>
      <c r="E266" s="243"/>
      <c r="F266" s="243"/>
      <c r="G266" s="243"/>
      <c r="H266" s="290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</row>
    <row r="267" spans="1:26" ht="18.75" customHeight="1">
      <c r="A267" s="243"/>
      <c r="B267" s="243"/>
      <c r="C267" s="243"/>
      <c r="D267" s="243"/>
      <c r="E267" s="243"/>
      <c r="F267" s="243"/>
      <c r="G267" s="243"/>
      <c r="H267" s="290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</row>
    <row r="268" spans="1:26" ht="18.75" customHeight="1">
      <c r="A268" s="243"/>
      <c r="B268" s="243"/>
      <c r="C268" s="243"/>
      <c r="D268" s="243"/>
      <c r="E268" s="243"/>
      <c r="F268" s="243"/>
      <c r="G268" s="243"/>
      <c r="H268" s="290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</row>
    <row r="269" spans="1:26" ht="18.75" customHeight="1">
      <c r="A269" s="243"/>
      <c r="B269" s="243"/>
      <c r="C269" s="243"/>
      <c r="D269" s="243"/>
      <c r="E269" s="243"/>
      <c r="F269" s="243"/>
      <c r="G269" s="243"/>
      <c r="H269" s="290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</row>
    <row r="270" spans="1:26" ht="18.75" customHeight="1">
      <c r="A270" s="243"/>
      <c r="B270" s="243"/>
      <c r="C270" s="243"/>
      <c r="D270" s="243"/>
      <c r="E270" s="243"/>
      <c r="F270" s="243"/>
      <c r="G270" s="243"/>
      <c r="H270" s="290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</row>
    <row r="271" spans="1:26" ht="18.75" customHeight="1">
      <c r="A271" s="243"/>
      <c r="B271" s="243"/>
      <c r="C271" s="243"/>
      <c r="D271" s="243"/>
      <c r="E271" s="243"/>
      <c r="F271" s="243"/>
      <c r="G271" s="243"/>
      <c r="H271" s="290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</row>
    <row r="272" spans="1:26" ht="18.75" customHeight="1">
      <c r="A272" s="243"/>
      <c r="B272" s="243"/>
      <c r="C272" s="243"/>
      <c r="D272" s="243"/>
      <c r="E272" s="243"/>
      <c r="F272" s="243"/>
      <c r="G272" s="243"/>
      <c r="H272" s="290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</row>
    <row r="273" spans="1:26" ht="18.75" customHeight="1">
      <c r="A273" s="243"/>
      <c r="B273" s="243"/>
      <c r="C273" s="243"/>
      <c r="D273" s="243"/>
      <c r="E273" s="243"/>
      <c r="F273" s="243"/>
      <c r="G273" s="243"/>
      <c r="H273" s="290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</row>
    <row r="274" spans="1:26" ht="18.75" customHeight="1">
      <c r="A274" s="243"/>
      <c r="B274" s="243"/>
      <c r="C274" s="243"/>
      <c r="D274" s="243"/>
      <c r="E274" s="243"/>
      <c r="F274" s="243"/>
      <c r="G274" s="243"/>
      <c r="H274" s="290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</row>
    <row r="275" spans="1:26" ht="18.75" customHeight="1">
      <c r="A275" s="243"/>
      <c r="B275" s="243"/>
      <c r="C275" s="243"/>
      <c r="D275" s="243"/>
      <c r="E275" s="243"/>
      <c r="F275" s="243"/>
      <c r="G275" s="243"/>
      <c r="H275" s="290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</row>
    <row r="276" spans="1:26" ht="18.75" customHeight="1">
      <c r="A276" s="243"/>
      <c r="B276" s="243"/>
      <c r="C276" s="243"/>
      <c r="D276" s="243"/>
      <c r="E276" s="243"/>
      <c r="F276" s="243"/>
      <c r="G276" s="243"/>
      <c r="H276" s="290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</row>
    <row r="277" spans="1:26" ht="18.75" customHeight="1">
      <c r="A277" s="243"/>
      <c r="B277" s="243"/>
      <c r="C277" s="243"/>
      <c r="D277" s="243"/>
      <c r="E277" s="243"/>
      <c r="F277" s="243"/>
      <c r="G277" s="243"/>
      <c r="H277" s="290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</row>
    <row r="278" spans="1:26" ht="18.75" customHeight="1">
      <c r="A278" s="243"/>
      <c r="B278" s="243"/>
      <c r="C278" s="243"/>
      <c r="D278" s="243"/>
      <c r="E278" s="243"/>
      <c r="F278" s="243"/>
      <c r="G278" s="243"/>
      <c r="H278" s="290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</row>
    <row r="279" spans="1:26" ht="18.75" customHeight="1">
      <c r="A279" s="243"/>
      <c r="B279" s="243"/>
      <c r="C279" s="243"/>
      <c r="D279" s="243"/>
      <c r="E279" s="243"/>
      <c r="F279" s="243"/>
      <c r="G279" s="243"/>
      <c r="H279" s="290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</row>
    <row r="280" spans="1:26" ht="18.75" customHeight="1">
      <c r="A280" s="243"/>
      <c r="B280" s="243"/>
      <c r="C280" s="243"/>
      <c r="D280" s="243"/>
      <c r="E280" s="243"/>
      <c r="F280" s="243"/>
      <c r="G280" s="243"/>
      <c r="H280" s="290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</row>
    <row r="281" spans="1:26" ht="18.75" customHeight="1">
      <c r="A281" s="243"/>
      <c r="B281" s="243"/>
      <c r="C281" s="243"/>
      <c r="D281" s="243"/>
      <c r="E281" s="243"/>
      <c r="F281" s="243"/>
      <c r="G281" s="243"/>
      <c r="H281" s="290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</row>
    <row r="282" spans="1:26" ht="18.75" customHeight="1">
      <c r="A282" s="243"/>
      <c r="B282" s="243"/>
      <c r="C282" s="243"/>
      <c r="D282" s="243"/>
      <c r="E282" s="243"/>
      <c r="F282" s="243"/>
      <c r="G282" s="243"/>
      <c r="H282" s="290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</row>
    <row r="283" spans="1:26" ht="18.75" customHeight="1">
      <c r="A283" s="243"/>
      <c r="B283" s="243"/>
      <c r="C283" s="243"/>
      <c r="D283" s="243"/>
      <c r="E283" s="243"/>
      <c r="F283" s="243"/>
      <c r="G283" s="243"/>
      <c r="H283" s="290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</row>
    <row r="284" spans="1:26" ht="18.75" customHeight="1">
      <c r="A284" s="243"/>
      <c r="B284" s="243"/>
      <c r="C284" s="243"/>
      <c r="D284" s="243"/>
      <c r="E284" s="243"/>
      <c r="F284" s="243"/>
      <c r="G284" s="243"/>
      <c r="H284" s="290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</row>
    <row r="285" spans="1:26" ht="18.75" customHeight="1">
      <c r="A285" s="243"/>
      <c r="B285" s="243"/>
      <c r="C285" s="243"/>
      <c r="D285" s="243"/>
      <c r="E285" s="243"/>
      <c r="F285" s="243"/>
      <c r="G285" s="243"/>
      <c r="H285" s="290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</row>
    <row r="286" spans="1:26" ht="18.75" customHeight="1">
      <c r="A286" s="243"/>
      <c r="B286" s="243"/>
      <c r="C286" s="243"/>
      <c r="D286" s="243"/>
      <c r="E286" s="243"/>
      <c r="F286" s="243"/>
      <c r="G286" s="243"/>
      <c r="H286" s="290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</row>
    <row r="287" spans="1:26" ht="18.75" customHeight="1">
      <c r="A287" s="243"/>
      <c r="B287" s="243"/>
      <c r="C287" s="243"/>
      <c r="D287" s="243"/>
      <c r="E287" s="243"/>
      <c r="F287" s="243"/>
      <c r="G287" s="243"/>
      <c r="H287" s="290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</row>
    <row r="288" spans="1:26" ht="18.75" customHeight="1">
      <c r="A288" s="243"/>
      <c r="B288" s="243"/>
      <c r="C288" s="243"/>
      <c r="D288" s="243"/>
      <c r="E288" s="243"/>
      <c r="F288" s="243"/>
      <c r="G288" s="243"/>
      <c r="H288" s="290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</row>
    <row r="289" spans="1:26" ht="18.75" customHeight="1">
      <c r="A289" s="243"/>
      <c r="B289" s="243"/>
      <c r="C289" s="243"/>
      <c r="D289" s="243"/>
      <c r="E289" s="243"/>
      <c r="F289" s="243"/>
      <c r="G289" s="243"/>
      <c r="H289" s="290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</row>
    <row r="290" spans="1:26" ht="18.75" customHeight="1">
      <c r="A290" s="243"/>
      <c r="B290" s="243"/>
      <c r="C290" s="243"/>
      <c r="D290" s="243"/>
      <c r="E290" s="243"/>
      <c r="F290" s="243"/>
      <c r="G290" s="243"/>
      <c r="H290" s="290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</row>
    <row r="291" spans="1:26" ht="18.75" customHeight="1">
      <c r="A291" s="243"/>
      <c r="B291" s="243"/>
      <c r="C291" s="243"/>
      <c r="D291" s="243"/>
      <c r="E291" s="243"/>
      <c r="F291" s="243"/>
      <c r="G291" s="243"/>
      <c r="H291" s="290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</row>
    <row r="292" spans="1:26" ht="18.75" customHeight="1">
      <c r="A292" s="243"/>
      <c r="B292" s="243"/>
      <c r="C292" s="243"/>
      <c r="D292" s="243"/>
      <c r="E292" s="243"/>
      <c r="F292" s="243"/>
      <c r="G292" s="243"/>
      <c r="H292" s="290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</row>
    <row r="293" spans="1:26" ht="18.75" customHeight="1">
      <c r="A293" s="243"/>
      <c r="B293" s="243"/>
      <c r="C293" s="243"/>
      <c r="D293" s="243"/>
      <c r="E293" s="243"/>
      <c r="F293" s="243"/>
      <c r="G293" s="243"/>
      <c r="H293" s="290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</row>
    <row r="294" spans="1:26" ht="18.75" customHeight="1">
      <c r="A294" s="243"/>
      <c r="B294" s="243"/>
      <c r="C294" s="243"/>
      <c r="D294" s="243"/>
      <c r="E294" s="243"/>
      <c r="F294" s="243"/>
      <c r="G294" s="243"/>
      <c r="H294" s="290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</row>
    <row r="295" spans="1:26" ht="18.75" customHeight="1">
      <c r="A295" s="243"/>
      <c r="B295" s="243"/>
      <c r="C295" s="243"/>
      <c r="D295" s="243"/>
      <c r="E295" s="243"/>
      <c r="F295" s="243"/>
      <c r="G295" s="243"/>
      <c r="H295" s="290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</row>
    <row r="296" spans="1:26" ht="18.75" customHeight="1">
      <c r="A296" s="243"/>
      <c r="B296" s="243"/>
      <c r="C296" s="243"/>
      <c r="D296" s="243"/>
      <c r="E296" s="243"/>
      <c r="F296" s="243"/>
      <c r="G296" s="243"/>
      <c r="H296" s="290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</row>
    <row r="297" spans="1:26" ht="18.75" customHeight="1">
      <c r="A297" s="243"/>
      <c r="B297" s="243"/>
      <c r="C297" s="243"/>
      <c r="D297" s="243"/>
      <c r="E297" s="243"/>
      <c r="F297" s="243"/>
      <c r="G297" s="243"/>
      <c r="H297" s="290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</row>
    <row r="298" spans="1:26" ht="18.75" customHeight="1">
      <c r="A298" s="243"/>
      <c r="B298" s="243"/>
      <c r="C298" s="243"/>
      <c r="D298" s="243"/>
      <c r="E298" s="243"/>
      <c r="F298" s="243"/>
      <c r="G298" s="243"/>
      <c r="H298" s="290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</row>
    <row r="299" spans="1:26" ht="18.75" customHeight="1">
      <c r="A299" s="243"/>
      <c r="B299" s="243"/>
      <c r="C299" s="243"/>
      <c r="D299" s="243"/>
      <c r="E299" s="243"/>
      <c r="F299" s="243"/>
      <c r="G299" s="243"/>
      <c r="H299" s="290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</row>
    <row r="300" spans="1:26" ht="18.75" customHeight="1">
      <c r="A300" s="243"/>
      <c r="B300" s="243"/>
      <c r="C300" s="243"/>
      <c r="D300" s="243"/>
      <c r="E300" s="243"/>
      <c r="F300" s="243"/>
      <c r="G300" s="243"/>
      <c r="H300" s="290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</row>
    <row r="301" spans="1:26" ht="18.75" customHeight="1">
      <c r="A301" s="243"/>
      <c r="B301" s="243"/>
      <c r="C301" s="243"/>
      <c r="D301" s="243"/>
      <c r="E301" s="243"/>
      <c r="F301" s="243"/>
      <c r="G301" s="243"/>
      <c r="H301" s="290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</row>
    <row r="302" spans="1:26" ht="18.75" customHeight="1">
      <c r="A302" s="243"/>
      <c r="B302" s="243"/>
      <c r="C302" s="243"/>
      <c r="D302" s="243"/>
      <c r="E302" s="243"/>
      <c r="F302" s="243"/>
      <c r="G302" s="243"/>
      <c r="H302" s="290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</row>
    <row r="303" spans="1:26" ht="18.75" customHeight="1">
      <c r="A303" s="243"/>
      <c r="B303" s="243"/>
      <c r="C303" s="243"/>
      <c r="D303" s="243"/>
      <c r="E303" s="243"/>
      <c r="F303" s="243"/>
      <c r="G303" s="243"/>
      <c r="H303" s="290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</row>
    <row r="304" spans="1:26" ht="18.75" customHeight="1">
      <c r="A304" s="243"/>
      <c r="B304" s="243"/>
      <c r="C304" s="243"/>
      <c r="D304" s="243"/>
      <c r="E304" s="243"/>
      <c r="F304" s="243"/>
      <c r="G304" s="243"/>
      <c r="H304" s="290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</row>
    <row r="305" spans="1:26" ht="18.75" customHeight="1">
      <c r="A305" s="243"/>
      <c r="B305" s="243"/>
      <c r="C305" s="243"/>
      <c r="D305" s="243"/>
      <c r="E305" s="243"/>
      <c r="F305" s="243"/>
      <c r="G305" s="243"/>
      <c r="H305" s="290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</row>
    <row r="306" spans="1:26" ht="18.75" customHeight="1">
      <c r="A306" s="243"/>
      <c r="B306" s="243"/>
      <c r="C306" s="243"/>
      <c r="D306" s="243"/>
      <c r="E306" s="243"/>
      <c r="F306" s="243"/>
      <c r="G306" s="243"/>
      <c r="H306" s="290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</row>
    <row r="307" spans="1:26" ht="18.75" customHeight="1">
      <c r="A307" s="243"/>
      <c r="B307" s="243"/>
      <c r="C307" s="243"/>
      <c r="D307" s="243"/>
      <c r="E307" s="243"/>
      <c r="F307" s="243"/>
      <c r="G307" s="243"/>
      <c r="H307" s="290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</row>
    <row r="308" spans="1:26" ht="18.75" customHeight="1">
      <c r="A308" s="243"/>
      <c r="B308" s="243"/>
      <c r="C308" s="243"/>
      <c r="D308" s="243"/>
      <c r="E308" s="243"/>
      <c r="F308" s="243"/>
      <c r="G308" s="243"/>
      <c r="H308" s="290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</row>
    <row r="309" spans="1:26" ht="18.75" customHeight="1">
      <c r="A309" s="243"/>
      <c r="B309" s="243"/>
      <c r="C309" s="243"/>
      <c r="D309" s="243"/>
      <c r="E309" s="243"/>
      <c r="F309" s="243"/>
      <c r="G309" s="243"/>
      <c r="H309" s="290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</row>
    <row r="310" spans="1:26" ht="18.75" customHeight="1">
      <c r="A310" s="243"/>
      <c r="B310" s="243"/>
      <c r="C310" s="243"/>
      <c r="D310" s="243"/>
      <c r="E310" s="243"/>
      <c r="F310" s="243"/>
      <c r="G310" s="243"/>
      <c r="H310" s="290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</row>
    <row r="311" spans="1:26" ht="18.75" customHeight="1">
      <c r="A311" s="243"/>
      <c r="B311" s="243"/>
      <c r="C311" s="243"/>
      <c r="D311" s="243"/>
      <c r="E311" s="243"/>
      <c r="F311" s="243"/>
      <c r="G311" s="243"/>
      <c r="H311" s="290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</row>
    <row r="312" spans="1:26" ht="18.75" customHeight="1">
      <c r="A312" s="243"/>
      <c r="B312" s="243"/>
      <c r="C312" s="243"/>
      <c r="D312" s="243"/>
      <c r="E312" s="243"/>
      <c r="F312" s="243"/>
      <c r="G312" s="243"/>
      <c r="H312" s="290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</row>
    <row r="313" spans="1:26" ht="18.75" customHeight="1">
      <c r="A313" s="243"/>
      <c r="B313" s="243"/>
      <c r="C313" s="243"/>
      <c r="D313" s="243"/>
      <c r="E313" s="243"/>
      <c r="F313" s="243"/>
      <c r="G313" s="243"/>
      <c r="H313" s="290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</row>
    <row r="314" spans="1:26" ht="18.75" customHeight="1">
      <c r="A314" s="243"/>
      <c r="B314" s="243"/>
      <c r="C314" s="243"/>
      <c r="D314" s="243"/>
      <c r="E314" s="243"/>
      <c r="F314" s="243"/>
      <c r="G314" s="243"/>
      <c r="H314" s="290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</row>
    <row r="315" spans="1:26" ht="18.75" customHeight="1">
      <c r="A315" s="243"/>
      <c r="B315" s="243"/>
      <c r="C315" s="243"/>
      <c r="D315" s="243"/>
      <c r="E315" s="243"/>
      <c r="F315" s="243"/>
      <c r="G315" s="243"/>
      <c r="H315" s="290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</row>
    <row r="316" spans="1:26" ht="18.75" customHeight="1">
      <c r="A316" s="243"/>
      <c r="B316" s="243"/>
      <c r="C316" s="243"/>
      <c r="D316" s="243"/>
      <c r="E316" s="243"/>
      <c r="F316" s="243"/>
      <c r="G316" s="243"/>
      <c r="H316" s="290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</row>
    <row r="317" spans="1:26" ht="18.75" customHeight="1">
      <c r="A317" s="243"/>
      <c r="B317" s="243"/>
      <c r="C317" s="243"/>
      <c r="D317" s="243"/>
      <c r="E317" s="243"/>
      <c r="F317" s="243"/>
      <c r="G317" s="243"/>
      <c r="H317" s="290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</row>
    <row r="318" spans="1:26" ht="18.75" customHeight="1">
      <c r="A318" s="243"/>
      <c r="B318" s="243"/>
      <c r="C318" s="243"/>
      <c r="D318" s="243"/>
      <c r="E318" s="243"/>
      <c r="F318" s="243"/>
      <c r="G318" s="243"/>
      <c r="H318" s="290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</row>
    <row r="319" spans="1:26" ht="18.75" customHeight="1">
      <c r="A319" s="243"/>
      <c r="B319" s="243"/>
      <c r="C319" s="243"/>
      <c r="D319" s="243"/>
      <c r="E319" s="243"/>
      <c r="F319" s="243"/>
      <c r="G319" s="243"/>
      <c r="H319" s="290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</row>
    <row r="320" spans="1:26" ht="18.75" customHeight="1">
      <c r="A320" s="243"/>
      <c r="B320" s="243"/>
      <c r="C320" s="243"/>
      <c r="D320" s="243"/>
      <c r="E320" s="243"/>
      <c r="F320" s="243"/>
      <c r="G320" s="243"/>
      <c r="H320" s="290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</row>
    <row r="321" spans="1:26" ht="18.75" customHeight="1">
      <c r="A321" s="243"/>
      <c r="B321" s="243"/>
      <c r="C321" s="243"/>
      <c r="D321" s="243"/>
      <c r="E321" s="243"/>
      <c r="F321" s="243"/>
      <c r="G321" s="243"/>
      <c r="H321" s="290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</row>
    <row r="322" spans="1:26" ht="18.75" customHeight="1">
      <c r="A322" s="243"/>
      <c r="B322" s="243"/>
      <c r="C322" s="243"/>
      <c r="D322" s="243"/>
      <c r="E322" s="243"/>
      <c r="F322" s="243"/>
      <c r="G322" s="243"/>
      <c r="H322" s="290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</row>
    <row r="323" spans="1:26" ht="18.75" customHeight="1">
      <c r="A323" s="243"/>
      <c r="B323" s="243"/>
      <c r="C323" s="243"/>
      <c r="D323" s="243"/>
      <c r="E323" s="243"/>
      <c r="F323" s="243"/>
      <c r="G323" s="243"/>
      <c r="H323" s="290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</row>
    <row r="324" spans="1:26" ht="18.75" customHeight="1">
      <c r="A324" s="243"/>
      <c r="B324" s="243"/>
      <c r="C324" s="243"/>
      <c r="D324" s="243"/>
      <c r="E324" s="243"/>
      <c r="F324" s="243"/>
      <c r="G324" s="243"/>
      <c r="H324" s="290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</row>
    <row r="325" spans="1:26" ht="18.75" customHeight="1">
      <c r="A325" s="243"/>
      <c r="B325" s="243"/>
      <c r="C325" s="243"/>
      <c r="D325" s="243"/>
      <c r="E325" s="243"/>
      <c r="F325" s="243"/>
      <c r="G325" s="243"/>
      <c r="H325" s="290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</row>
    <row r="326" spans="1:26" ht="18.75" customHeight="1">
      <c r="A326" s="243"/>
      <c r="B326" s="243"/>
      <c r="C326" s="243"/>
      <c r="D326" s="243"/>
      <c r="E326" s="243"/>
      <c r="F326" s="243"/>
      <c r="G326" s="243"/>
      <c r="H326" s="290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</row>
    <row r="327" spans="1:26" ht="18.75" customHeight="1">
      <c r="A327" s="243"/>
      <c r="B327" s="243"/>
      <c r="C327" s="243"/>
      <c r="D327" s="243"/>
      <c r="E327" s="243"/>
      <c r="F327" s="243"/>
      <c r="G327" s="243"/>
      <c r="H327" s="290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</row>
    <row r="328" spans="1:26" ht="18.75" customHeight="1">
      <c r="A328" s="243"/>
      <c r="B328" s="243"/>
      <c r="C328" s="243"/>
      <c r="D328" s="243"/>
      <c r="E328" s="243"/>
      <c r="F328" s="243"/>
      <c r="G328" s="243"/>
      <c r="H328" s="290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</row>
    <row r="329" spans="1:26" ht="18.75" customHeight="1">
      <c r="A329" s="243"/>
      <c r="B329" s="243"/>
      <c r="C329" s="243"/>
      <c r="D329" s="243"/>
      <c r="E329" s="243"/>
      <c r="F329" s="243"/>
      <c r="G329" s="243"/>
      <c r="H329" s="290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</row>
    <row r="330" spans="1:26" ht="18.75" customHeight="1">
      <c r="A330" s="243"/>
      <c r="B330" s="243"/>
      <c r="C330" s="243"/>
      <c r="D330" s="243"/>
      <c r="E330" s="243"/>
      <c r="F330" s="243"/>
      <c r="G330" s="243"/>
      <c r="H330" s="290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</row>
    <row r="331" spans="1:26" ht="18.75" customHeight="1">
      <c r="A331" s="243"/>
      <c r="B331" s="243"/>
      <c r="C331" s="243"/>
      <c r="D331" s="243"/>
      <c r="E331" s="243"/>
      <c r="F331" s="243"/>
      <c r="G331" s="243"/>
      <c r="H331" s="290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</row>
    <row r="332" spans="1:26" ht="18.75" customHeight="1">
      <c r="A332" s="243"/>
      <c r="B332" s="243"/>
      <c r="C332" s="243"/>
      <c r="D332" s="243"/>
      <c r="E332" s="243"/>
      <c r="F332" s="243"/>
      <c r="G332" s="243"/>
      <c r="H332" s="290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</row>
    <row r="333" spans="1:26" ht="18.75" customHeight="1">
      <c r="A333" s="243"/>
      <c r="B333" s="243"/>
      <c r="C333" s="243"/>
      <c r="D333" s="243"/>
      <c r="E333" s="243"/>
      <c r="F333" s="243"/>
      <c r="G333" s="243"/>
      <c r="H333" s="290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</row>
    <row r="334" spans="1:26" ht="18.75" customHeight="1">
      <c r="A334" s="243"/>
      <c r="B334" s="243"/>
      <c r="C334" s="243"/>
      <c r="D334" s="243"/>
      <c r="E334" s="243"/>
      <c r="F334" s="243"/>
      <c r="G334" s="243"/>
      <c r="H334" s="290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</row>
    <row r="335" spans="1:26" ht="18.75" customHeight="1">
      <c r="A335" s="243"/>
      <c r="B335" s="243"/>
      <c r="C335" s="243"/>
      <c r="D335" s="243"/>
      <c r="E335" s="243"/>
      <c r="F335" s="243"/>
      <c r="G335" s="243"/>
      <c r="H335" s="290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</row>
    <row r="336" spans="1:26" ht="18.75" customHeight="1">
      <c r="A336" s="243"/>
      <c r="B336" s="243"/>
      <c r="C336" s="243"/>
      <c r="D336" s="243"/>
      <c r="E336" s="243"/>
      <c r="F336" s="243"/>
      <c r="G336" s="243"/>
      <c r="H336" s="290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</row>
    <row r="337" spans="1:26" ht="18.75" customHeight="1">
      <c r="A337" s="243"/>
      <c r="B337" s="243"/>
      <c r="C337" s="243"/>
      <c r="D337" s="243"/>
      <c r="E337" s="243"/>
      <c r="F337" s="243"/>
      <c r="G337" s="243"/>
      <c r="H337" s="290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</row>
    <row r="338" spans="1:26" ht="18.75" customHeight="1">
      <c r="A338" s="243"/>
      <c r="B338" s="243"/>
      <c r="C338" s="243"/>
      <c r="D338" s="243"/>
      <c r="E338" s="243"/>
      <c r="F338" s="243"/>
      <c r="G338" s="243"/>
      <c r="H338" s="290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</row>
    <row r="339" spans="1:26" ht="18.75" customHeight="1">
      <c r="A339" s="243"/>
      <c r="B339" s="243"/>
      <c r="C339" s="243"/>
      <c r="D339" s="243"/>
      <c r="E339" s="243"/>
      <c r="F339" s="243"/>
      <c r="G339" s="243"/>
      <c r="H339" s="290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</row>
    <row r="340" spans="1:26" ht="18.75" customHeight="1">
      <c r="A340" s="243"/>
      <c r="B340" s="243"/>
      <c r="C340" s="243"/>
      <c r="D340" s="243"/>
      <c r="E340" s="243"/>
      <c r="F340" s="243"/>
      <c r="G340" s="243"/>
      <c r="H340" s="290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</row>
    <row r="341" spans="1:26" ht="18.75" customHeight="1">
      <c r="A341" s="243"/>
      <c r="B341" s="243"/>
      <c r="C341" s="243"/>
      <c r="D341" s="243"/>
      <c r="E341" s="243"/>
      <c r="F341" s="243"/>
      <c r="G341" s="243"/>
      <c r="H341" s="290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</row>
    <row r="342" spans="1:26" ht="18.75" customHeight="1">
      <c r="A342" s="243"/>
      <c r="B342" s="243"/>
      <c r="C342" s="243"/>
      <c r="D342" s="243"/>
      <c r="E342" s="243"/>
      <c r="F342" s="243"/>
      <c r="G342" s="243"/>
      <c r="H342" s="290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</row>
    <row r="343" spans="1:26" ht="18.75" customHeight="1">
      <c r="A343" s="243"/>
      <c r="B343" s="243"/>
      <c r="C343" s="243"/>
      <c r="D343" s="243"/>
      <c r="E343" s="243"/>
      <c r="F343" s="243"/>
      <c r="G343" s="243"/>
      <c r="H343" s="290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</row>
    <row r="344" spans="1:26" ht="18.75" customHeight="1">
      <c r="A344" s="243"/>
      <c r="B344" s="243"/>
      <c r="C344" s="243"/>
      <c r="D344" s="243"/>
      <c r="E344" s="243"/>
      <c r="F344" s="243"/>
      <c r="G344" s="243"/>
      <c r="H344" s="290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</row>
    <row r="345" spans="1:26" ht="18.75" customHeight="1">
      <c r="A345" s="243"/>
      <c r="B345" s="243"/>
      <c r="C345" s="243"/>
      <c r="D345" s="243"/>
      <c r="E345" s="243"/>
      <c r="F345" s="243"/>
      <c r="G345" s="243"/>
      <c r="H345" s="290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</row>
    <row r="346" spans="1:26" ht="18.75" customHeight="1">
      <c r="A346" s="243"/>
      <c r="B346" s="243"/>
      <c r="C346" s="243"/>
      <c r="D346" s="243"/>
      <c r="E346" s="243"/>
      <c r="F346" s="243"/>
      <c r="G346" s="243"/>
      <c r="H346" s="290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</row>
    <row r="347" spans="1:26" ht="18.75" customHeight="1">
      <c r="A347" s="243"/>
      <c r="B347" s="243"/>
      <c r="C347" s="243"/>
      <c r="D347" s="243"/>
      <c r="E347" s="243"/>
      <c r="F347" s="243"/>
      <c r="G347" s="243"/>
      <c r="H347" s="290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</row>
    <row r="348" spans="1:26" ht="18.75" customHeight="1">
      <c r="A348" s="243"/>
      <c r="B348" s="243"/>
      <c r="C348" s="243"/>
      <c r="D348" s="243"/>
      <c r="E348" s="243"/>
      <c r="F348" s="243"/>
      <c r="G348" s="243"/>
      <c r="H348" s="290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</row>
    <row r="349" spans="1:26" ht="18.75" customHeight="1">
      <c r="A349" s="243"/>
      <c r="B349" s="243"/>
      <c r="C349" s="243"/>
      <c r="D349" s="243"/>
      <c r="E349" s="243"/>
      <c r="F349" s="243"/>
      <c r="G349" s="243"/>
      <c r="H349" s="290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</row>
    <row r="350" spans="1:26" ht="18.75" customHeight="1">
      <c r="A350" s="243"/>
      <c r="B350" s="243"/>
      <c r="C350" s="243"/>
      <c r="D350" s="243"/>
      <c r="E350" s="243"/>
      <c r="F350" s="243"/>
      <c r="G350" s="243"/>
      <c r="H350" s="290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</row>
    <row r="351" spans="1:26" ht="18.75" customHeight="1">
      <c r="A351" s="243"/>
      <c r="B351" s="243"/>
      <c r="C351" s="243"/>
      <c r="D351" s="243"/>
      <c r="E351" s="243"/>
      <c r="F351" s="243"/>
      <c r="G351" s="243"/>
      <c r="H351" s="290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</row>
    <row r="352" spans="1:26" ht="18.75" customHeight="1">
      <c r="A352" s="243"/>
      <c r="B352" s="243"/>
      <c r="C352" s="243"/>
      <c r="D352" s="243"/>
      <c r="E352" s="243"/>
      <c r="F352" s="243"/>
      <c r="G352" s="243"/>
      <c r="H352" s="290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</row>
    <row r="353" spans="1:26" ht="18.75" customHeight="1">
      <c r="A353" s="243"/>
      <c r="B353" s="243"/>
      <c r="C353" s="243"/>
      <c r="D353" s="243"/>
      <c r="E353" s="243"/>
      <c r="F353" s="243"/>
      <c r="G353" s="243"/>
      <c r="H353" s="290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</row>
    <row r="354" spans="1:26" ht="18.75" customHeight="1">
      <c r="A354" s="243"/>
      <c r="B354" s="243"/>
      <c r="C354" s="243"/>
      <c r="D354" s="243"/>
      <c r="E354" s="243"/>
      <c r="F354" s="243"/>
      <c r="G354" s="243"/>
      <c r="H354" s="290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</row>
    <row r="355" spans="1:26" ht="18.75" customHeight="1">
      <c r="A355" s="243"/>
      <c r="B355" s="243"/>
      <c r="C355" s="243"/>
      <c r="D355" s="243"/>
      <c r="E355" s="243"/>
      <c r="F355" s="243"/>
      <c r="G355" s="243"/>
      <c r="H355" s="290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</row>
    <row r="356" spans="1:26" ht="18.75" customHeight="1">
      <c r="A356" s="243"/>
      <c r="B356" s="243"/>
      <c r="C356" s="243"/>
      <c r="D356" s="243"/>
      <c r="E356" s="243"/>
      <c r="F356" s="243"/>
      <c r="G356" s="243"/>
      <c r="H356" s="290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</row>
    <row r="357" spans="1:26" ht="18.75" customHeight="1">
      <c r="A357" s="243"/>
      <c r="B357" s="243"/>
      <c r="C357" s="243"/>
      <c r="D357" s="243"/>
      <c r="E357" s="243"/>
      <c r="F357" s="243"/>
      <c r="G357" s="243"/>
      <c r="H357" s="290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</row>
    <row r="358" spans="1:26" ht="18.75" customHeight="1">
      <c r="A358" s="243"/>
      <c r="B358" s="243"/>
      <c r="C358" s="243"/>
      <c r="D358" s="243"/>
      <c r="E358" s="243"/>
      <c r="F358" s="243"/>
      <c r="G358" s="243"/>
      <c r="H358" s="290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</row>
    <row r="359" spans="1:26" ht="18.75" customHeight="1">
      <c r="A359" s="243"/>
      <c r="B359" s="243"/>
      <c r="C359" s="243"/>
      <c r="D359" s="243"/>
      <c r="E359" s="243"/>
      <c r="F359" s="243"/>
      <c r="G359" s="243"/>
      <c r="H359" s="290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</row>
    <row r="360" spans="1:26" ht="18.75" customHeight="1">
      <c r="A360" s="243"/>
      <c r="B360" s="243"/>
      <c r="C360" s="243"/>
      <c r="D360" s="243"/>
      <c r="E360" s="243"/>
      <c r="F360" s="243"/>
      <c r="G360" s="243"/>
      <c r="H360" s="290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</row>
    <row r="361" spans="1:26" ht="18.75" customHeight="1">
      <c r="A361" s="243"/>
      <c r="B361" s="243"/>
      <c r="C361" s="243"/>
      <c r="D361" s="243"/>
      <c r="E361" s="243"/>
      <c r="F361" s="243"/>
      <c r="G361" s="243"/>
      <c r="H361" s="290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</row>
    <row r="362" spans="1:26" ht="18.75" customHeight="1">
      <c r="A362" s="243"/>
      <c r="B362" s="243"/>
      <c r="C362" s="243"/>
      <c r="D362" s="243"/>
      <c r="E362" s="243"/>
      <c r="F362" s="243"/>
      <c r="G362" s="243"/>
      <c r="H362" s="290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</row>
    <row r="363" spans="1:26" ht="18.75" customHeight="1">
      <c r="A363" s="243"/>
      <c r="B363" s="243"/>
      <c r="C363" s="243"/>
      <c r="D363" s="243"/>
      <c r="E363" s="243"/>
      <c r="F363" s="243"/>
      <c r="G363" s="243"/>
      <c r="H363" s="290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</row>
    <row r="364" spans="1:26" ht="18.75" customHeight="1">
      <c r="A364" s="243"/>
      <c r="B364" s="243"/>
      <c r="C364" s="243"/>
      <c r="D364" s="243"/>
      <c r="E364" s="243"/>
      <c r="F364" s="243"/>
      <c r="G364" s="243"/>
      <c r="H364" s="290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</row>
    <row r="365" spans="1:26" ht="18.75" customHeight="1">
      <c r="A365" s="243"/>
      <c r="B365" s="243"/>
      <c r="C365" s="243"/>
      <c r="D365" s="243"/>
      <c r="E365" s="243"/>
      <c r="F365" s="243"/>
      <c r="G365" s="243"/>
      <c r="H365" s="290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</row>
    <row r="366" spans="1:26" ht="18.75" customHeight="1">
      <c r="A366" s="243"/>
      <c r="B366" s="243"/>
      <c r="C366" s="243"/>
      <c r="D366" s="243"/>
      <c r="E366" s="243"/>
      <c r="F366" s="243"/>
      <c r="G366" s="243"/>
      <c r="H366" s="290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</row>
    <row r="367" spans="1:26" ht="18.75" customHeight="1">
      <c r="A367" s="243"/>
      <c r="B367" s="243"/>
      <c r="C367" s="243"/>
      <c r="D367" s="243"/>
      <c r="E367" s="243"/>
      <c r="F367" s="243"/>
      <c r="G367" s="243"/>
      <c r="H367" s="290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</row>
    <row r="368" spans="1:26" ht="18.75" customHeight="1">
      <c r="A368" s="243"/>
      <c r="B368" s="243"/>
      <c r="C368" s="243"/>
      <c r="D368" s="243"/>
      <c r="E368" s="243"/>
      <c r="F368" s="243"/>
      <c r="G368" s="243"/>
      <c r="H368" s="290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</row>
    <row r="369" spans="1:26" ht="18.75" customHeight="1">
      <c r="A369" s="243"/>
      <c r="B369" s="243"/>
      <c r="C369" s="243"/>
      <c r="D369" s="243"/>
      <c r="E369" s="243"/>
      <c r="F369" s="243"/>
      <c r="G369" s="243"/>
      <c r="H369" s="290"/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</row>
    <row r="370" spans="1:26" ht="18.75" customHeight="1">
      <c r="A370" s="243"/>
      <c r="B370" s="243"/>
      <c r="C370" s="243"/>
      <c r="D370" s="243"/>
      <c r="E370" s="243"/>
      <c r="F370" s="243"/>
      <c r="G370" s="243"/>
      <c r="H370" s="290"/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</row>
    <row r="371" spans="1:26" ht="18.75" customHeight="1">
      <c r="A371" s="243"/>
      <c r="B371" s="243"/>
      <c r="C371" s="243"/>
      <c r="D371" s="243"/>
      <c r="E371" s="243"/>
      <c r="F371" s="243"/>
      <c r="G371" s="243"/>
      <c r="H371" s="290"/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</row>
    <row r="372" spans="1:26" ht="18.75" customHeight="1">
      <c r="A372" s="243"/>
      <c r="B372" s="243"/>
      <c r="C372" s="243"/>
      <c r="D372" s="243"/>
      <c r="E372" s="243"/>
      <c r="F372" s="243"/>
      <c r="G372" s="243"/>
      <c r="H372" s="290"/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</row>
    <row r="373" spans="1:26" ht="18.75" customHeight="1">
      <c r="A373" s="243"/>
      <c r="B373" s="243"/>
      <c r="C373" s="243"/>
      <c r="D373" s="243"/>
      <c r="E373" s="243"/>
      <c r="F373" s="243"/>
      <c r="G373" s="243"/>
      <c r="H373" s="290"/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</row>
    <row r="374" spans="1:26" ht="18.75" customHeight="1">
      <c r="A374" s="243"/>
      <c r="B374" s="243"/>
      <c r="C374" s="243"/>
      <c r="D374" s="243"/>
      <c r="E374" s="243"/>
      <c r="F374" s="243"/>
      <c r="G374" s="243"/>
      <c r="H374" s="290"/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</row>
    <row r="375" spans="1:26" ht="18.75" customHeight="1">
      <c r="A375" s="243"/>
      <c r="B375" s="243"/>
      <c r="C375" s="243"/>
      <c r="D375" s="243"/>
      <c r="E375" s="243"/>
      <c r="F375" s="243"/>
      <c r="G375" s="243"/>
      <c r="H375" s="290"/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</row>
    <row r="376" spans="1:26" ht="18.75" customHeight="1">
      <c r="A376" s="243"/>
      <c r="B376" s="243"/>
      <c r="C376" s="243"/>
      <c r="D376" s="243"/>
      <c r="E376" s="243"/>
      <c r="F376" s="243"/>
      <c r="G376" s="243"/>
      <c r="H376" s="290"/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</row>
    <row r="377" spans="1:26" ht="18.75" customHeight="1">
      <c r="A377" s="243"/>
      <c r="B377" s="243"/>
      <c r="C377" s="243"/>
      <c r="D377" s="243"/>
      <c r="E377" s="243"/>
      <c r="F377" s="243"/>
      <c r="G377" s="243"/>
      <c r="H377" s="290"/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</row>
    <row r="378" spans="1:26" ht="18.75" customHeight="1">
      <c r="A378" s="243"/>
      <c r="B378" s="243"/>
      <c r="C378" s="243"/>
      <c r="D378" s="243"/>
      <c r="E378" s="243"/>
      <c r="F378" s="243"/>
      <c r="G378" s="243"/>
      <c r="H378" s="290"/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</row>
    <row r="379" spans="1:26" ht="18.75" customHeight="1">
      <c r="A379" s="243"/>
      <c r="B379" s="243"/>
      <c r="C379" s="243"/>
      <c r="D379" s="243"/>
      <c r="E379" s="243"/>
      <c r="F379" s="243"/>
      <c r="G379" s="243"/>
      <c r="H379" s="290"/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</row>
    <row r="380" spans="1:26" ht="18.75" customHeight="1">
      <c r="A380" s="243"/>
      <c r="B380" s="243"/>
      <c r="C380" s="243"/>
      <c r="D380" s="243"/>
      <c r="E380" s="243"/>
      <c r="F380" s="243"/>
      <c r="G380" s="243"/>
      <c r="H380" s="290"/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</row>
    <row r="381" spans="1:26" ht="18.75" customHeight="1">
      <c r="A381" s="243"/>
      <c r="B381" s="243"/>
      <c r="C381" s="243"/>
      <c r="D381" s="243"/>
      <c r="E381" s="243"/>
      <c r="F381" s="243"/>
      <c r="G381" s="243"/>
      <c r="H381" s="290"/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</row>
    <row r="382" spans="1:26" ht="18.75" customHeight="1">
      <c r="A382" s="243"/>
      <c r="B382" s="243"/>
      <c r="C382" s="243"/>
      <c r="D382" s="243"/>
      <c r="E382" s="243"/>
      <c r="F382" s="243"/>
      <c r="G382" s="243"/>
      <c r="H382" s="290"/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</row>
    <row r="383" spans="1:26" ht="18.75" customHeight="1">
      <c r="A383" s="243"/>
      <c r="B383" s="243"/>
      <c r="C383" s="243"/>
      <c r="D383" s="243"/>
      <c r="E383" s="243"/>
      <c r="F383" s="243"/>
      <c r="G383" s="243"/>
      <c r="H383" s="290"/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</row>
    <row r="384" spans="1:26" ht="18.75" customHeight="1">
      <c r="A384" s="243"/>
      <c r="B384" s="243"/>
      <c r="C384" s="243"/>
      <c r="D384" s="243"/>
      <c r="E384" s="243"/>
      <c r="F384" s="243"/>
      <c r="G384" s="243"/>
      <c r="H384" s="290"/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</row>
    <row r="385" spans="1:26" ht="18.75" customHeight="1">
      <c r="A385" s="243"/>
      <c r="B385" s="243"/>
      <c r="C385" s="243"/>
      <c r="D385" s="243"/>
      <c r="E385" s="243"/>
      <c r="F385" s="243"/>
      <c r="G385" s="243"/>
      <c r="H385" s="290"/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</row>
    <row r="386" spans="1:26" ht="18.75" customHeight="1">
      <c r="A386" s="243"/>
      <c r="B386" s="243"/>
      <c r="C386" s="243"/>
      <c r="D386" s="243"/>
      <c r="E386" s="243"/>
      <c r="F386" s="243"/>
      <c r="G386" s="243"/>
      <c r="H386" s="290"/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</row>
    <row r="387" spans="1:26" ht="18.75" customHeight="1">
      <c r="A387" s="243"/>
      <c r="B387" s="243"/>
      <c r="C387" s="243"/>
      <c r="D387" s="243"/>
      <c r="E387" s="243"/>
      <c r="F387" s="243"/>
      <c r="G387" s="243"/>
      <c r="H387" s="290"/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</row>
    <row r="388" spans="1:26" ht="18.75" customHeight="1">
      <c r="A388" s="243"/>
      <c r="B388" s="243"/>
      <c r="C388" s="243"/>
      <c r="D388" s="243"/>
      <c r="E388" s="243"/>
      <c r="F388" s="243"/>
      <c r="G388" s="243"/>
      <c r="H388" s="290"/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</row>
    <row r="389" spans="1:26" ht="18.75" customHeight="1">
      <c r="A389" s="243"/>
      <c r="B389" s="243"/>
      <c r="C389" s="243"/>
      <c r="D389" s="243"/>
      <c r="E389" s="243"/>
      <c r="F389" s="243"/>
      <c r="G389" s="243"/>
      <c r="H389" s="290"/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</row>
    <row r="390" spans="1:26" ht="18.75" customHeight="1">
      <c r="A390" s="243"/>
      <c r="B390" s="243"/>
      <c r="C390" s="243"/>
      <c r="D390" s="243"/>
      <c r="E390" s="243"/>
      <c r="F390" s="243"/>
      <c r="G390" s="243"/>
      <c r="H390" s="290"/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</row>
    <row r="391" spans="1:26" ht="18.75" customHeight="1">
      <c r="A391" s="243"/>
      <c r="B391" s="243"/>
      <c r="C391" s="243"/>
      <c r="D391" s="243"/>
      <c r="E391" s="243"/>
      <c r="F391" s="243"/>
      <c r="G391" s="243"/>
      <c r="H391" s="290"/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</row>
    <row r="392" spans="1:26" ht="18.75" customHeight="1">
      <c r="A392" s="243"/>
      <c r="B392" s="243"/>
      <c r="C392" s="243"/>
      <c r="D392" s="243"/>
      <c r="E392" s="243"/>
      <c r="F392" s="243"/>
      <c r="G392" s="243"/>
      <c r="H392" s="290"/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</row>
    <row r="393" spans="1:26" ht="18.75" customHeight="1">
      <c r="A393" s="243"/>
      <c r="B393" s="243"/>
      <c r="C393" s="243"/>
      <c r="D393" s="243"/>
      <c r="E393" s="243"/>
      <c r="F393" s="243"/>
      <c r="G393" s="243"/>
      <c r="H393" s="290"/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</row>
    <row r="394" spans="1:26" ht="18.75" customHeight="1">
      <c r="A394" s="243"/>
      <c r="B394" s="243"/>
      <c r="C394" s="243"/>
      <c r="D394" s="243"/>
      <c r="E394" s="243"/>
      <c r="F394" s="243"/>
      <c r="G394" s="243"/>
      <c r="H394" s="290"/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</row>
    <row r="395" spans="1:26" ht="18.75" customHeight="1">
      <c r="A395" s="243"/>
      <c r="B395" s="243"/>
      <c r="C395" s="243"/>
      <c r="D395" s="243"/>
      <c r="E395" s="243"/>
      <c r="F395" s="243"/>
      <c r="G395" s="243"/>
      <c r="H395" s="290"/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</row>
    <row r="396" spans="1:26" ht="18.75" customHeight="1">
      <c r="A396" s="243"/>
      <c r="B396" s="243"/>
      <c r="C396" s="243"/>
      <c r="D396" s="243"/>
      <c r="E396" s="243"/>
      <c r="F396" s="243"/>
      <c r="G396" s="243"/>
      <c r="H396" s="290"/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</row>
    <row r="397" spans="1:26" ht="18.75" customHeight="1">
      <c r="A397" s="243"/>
      <c r="B397" s="243"/>
      <c r="C397" s="243"/>
      <c r="D397" s="243"/>
      <c r="E397" s="243"/>
      <c r="F397" s="243"/>
      <c r="G397" s="243"/>
      <c r="H397" s="290"/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</row>
    <row r="398" spans="1:26" ht="18.75" customHeight="1">
      <c r="A398" s="243"/>
      <c r="B398" s="243"/>
      <c r="C398" s="243"/>
      <c r="D398" s="243"/>
      <c r="E398" s="243"/>
      <c r="F398" s="243"/>
      <c r="G398" s="243"/>
      <c r="H398" s="290"/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</row>
    <row r="399" spans="1:26" ht="18.75" customHeight="1">
      <c r="A399" s="243"/>
      <c r="B399" s="243"/>
      <c r="C399" s="243"/>
      <c r="D399" s="243"/>
      <c r="E399" s="243"/>
      <c r="F399" s="243"/>
      <c r="G399" s="243"/>
      <c r="H399" s="290"/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</row>
    <row r="400" spans="1:26" ht="18.75" customHeight="1">
      <c r="A400" s="243"/>
      <c r="B400" s="243"/>
      <c r="C400" s="243"/>
      <c r="D400" s="243"/>
      <c r="E400" s="243"/>
      <c r="F400" s="243"/>
      <c r="G400" s="243"/>
      <c r="H400" s="290"/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</row>
    <row r="401" spans="1:26" ht="18.75" customHeight="1">
      <c r="A401" s="243"/>
      <c r="B401" s="243"/>
      <c r="C401" s="243"/>
      <c r="D401" s="243"/>
      <c r="E401" s="243"/>
      <c r="F401" s="243"/>
      <c r="G401" s="243"/>
      <c r="H401" s="290"/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</row>
    <row r="402" spans="1:26" ht="18.75" customHeight="1">
      <c r="A402" s="243"/>
      <c r="B402" s="243"/>
      <c r="C402" s="243"/>
      <c r="D402" s="243"/>
      <c r="E402" s="243"/>
      <c r="F402" s="243"/>
      <c r="G402" s="243"/>
      <c r="H402" s="290"/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</row>
    <row r="403" spans="1:26" ht="18.75" customHeight="1">
      <c r="A403" s="243"/>
      <c r="B403" s="243"/>
      <c r="C403" s="243"/>
      <c r="D403" s="243"/>
      <c r="E403" s="243"/>
      <c r="F403" s="243"/>
      <c r="G403" s="243"/>
      <c r="H403" s="290"/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</row>
    <row r="404" spans="1:26" ht="18.75" customHeight="1">
      <c r="A404" s="243"/>
      <c r="B404" s="243"/>
      <c r="C404" s="243"/>
      <c r="D404" s="243"/>
      <c r="E404" s="243"/>
      <c r="F404" s="243"/>
      <c r="G404" s="243"/>
      <c r="H404" s="290"/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</row>
    <row r="405" spans="1:26" ht="18.75" customHeight="1">
      <c r="A405" s="243"/>
      <c r="B405" s="243"/>
      <c r="C405" s="243"/>
      <c r="D405" s="243"/>
      <c r="E405" s="243"/>
      <c r="F405" s="243"/>
      <c r="G405" s="243"/>
      <c r="H405" s="290"/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</row>
    <row r="406" spans="1:26" ht="18.75" customHeight="1">
      <c r="A406" s="243"/>
      <c r="B406" s="243"/>
      <c r="C406" s="243"/>
      <c r="D406" s="243"/>
      <c r="E406" s="243"/>
      <c r="F406" s="243"/>
      <c r="G406" s="243"/>
      <c r="H406" s="290"/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</row>
    <row r="407" spans="1:26" ht="18.75" customHeight="1">
      <c r="A407" s="243"/>
      <c r="B407" s="243"/>
      <c r="C407" s="243"/>
      <c r="D407" s="243"/>
      <c r="E407" s="243"/>
      <c r="F407" s="243"/>
      <c r="G407" s="243"/>
      <c r="H407" s="290"/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</row>
    <row r="408" spans="1:26" ht="18.75" customHeight="1">
      <c r="A408" s="243"/>
      <c r="B408" s="243"/>
      <c r="C408" s="243"/>
      <c r="D408" s="243"/>
      <c r="E408" s="243"/>
      <c r="F408" s="243"/>
      <c r="G408" s="243"/>
      <c r="H408" s="290"/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</row>
    <row r="409" spans="1:26" ht="18.75" customHeight="1">
      <c r="A409" s="243"/>
      <c r="B409" s="243"/>
      <c r="C409" s="243"/>
      <c r="D409" s="243"/>
      <c r="E409" s="243"/>
      <c r="F409" s="243"/>
      <c r="G409" s="243"/>
      <c r="H409" s="290"/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</row>
    <row r="410" spans="1:26" ht="18.75" customHeight="1">
      <c r="A410" s="243"/>
      <c r="B410" s="243"/>
      <c r="C410" s="243"/>
      <c r="D410" s="243"/>
      <c r="E410" s="243"/>
      <c r="F410" s="243"/>
      <c r="G410" s="243"/>
      <c r="H410" s="290"/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</row>
    <row r="411" spans="1:26" ht="18.75" customHeight="1">
      <c r="A411" s="243"/>
      <c r="B411" s="243"/>
      <c r="C411" s="243"/>
      <c r="D411" s="243"/>
      <c r="E411" s="243"/>
      <c r="F411" s="243"/>
      <c r="G411" s="243"/>
      <c r="H411" s="290"/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</row>
    <row r="412" spans="1:26" ht="18.75" customHeight="1">
      <c r="A412" s="243"/>
      <c r="B412" s="243"/>
      <c r="C412" s="243"/>
      <c r="D412" s="243"/>
      <c r="E412" s="243"/>
      <c r="F412" s="243"/>
      <c r="G412" s="243"/>
      <c r="H412" s="290"/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</row>
    <row r="413" spans="1:26" ht="18.75" customHeight="1">
      <c r="A413" s="243"/>
      <c r="B413" s="243"/>
      <c r="C413" s="243"/>
      <c r="D413" s="243"/>
      <c r="E413" s="243"/>
      <c r="F413" s="243"/>
      <c r="G413" s="243"/>
      <c r="H413" s="290"/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</row>
    <row r="414" spans="1:26" ht="18.75" customHeight="1">
      <c r="A414" s="243"/>
      <c r="B414" s="243"/>
      <c r="C414" s="243"/>
      <c r="D414" s="243"/>
      <c r="E414" s="243"/>
      <c r="F414" s="243"/>
      <c r="G414" s="243"/>
      <c r="H414" s="290"/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</row>
    <row r="415" spans="1:26" ht="18.75" customHeight="1">
      <c r="A415" s="243"/>
      <c r="B415" s="243"/>
      <c r="C415" s="243"/>
      <c r="D415" s="243"/>
      <c r="E415" s="243"/>
      <c r="F415" s="243"/>
      <c r="G415" s="243"/>
      <c r="H415" s="290"/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</row>
    <row r="416" spans="1:26" ht="18.75" customHeight="1">
      <c r="A416" s="243"/>
      <c r="B416" s="243"/>
      <c r="C416" s="243"/>
      <c r="D416" s="243"/>
      <c r="E416" s="243"/>
      <c r="F416" s="243"/>
      <c r="G416" s="243"/>
      <c r="H416" s="290"/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</row>
    <row r="417" spans="1:26" ht="18.75" customHeight="1">
      <c r="A417" s="243"/>
      <c r="B417" s="243"/>
      <c r="C417" s="243"/>
      <c r="D417" s="243"/>
      <c r="E417" s="243"/>
      <c r="F417" s="243"/>
      <c r="G417" s="243"/>
      <c r="H417" s="290"/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</row>
    <row r="418" spans="1:26" ht="18.75" customHeight="1">
      <c r="A418" s="243"/>
      <c r="B418" s="243"/>
      <c r="C418" s="243"/>
      <c r="D418" s="243"/>
      <c r="E418" s="243"/>
      <c r="F418" s="243"/>
      <c r="G418" s="243"/>
      <c r="H418" s="290"/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</row>
    <row r="419" spans="1:26" ht="18.75" customHeight="1">
      <c r="A419" s="243"/>
      <c r="B419" s="243"/>
      <c r="C419" s="243"/>
      <c r="D419" s="243"/>
      <c r="E419" s="243"/>
      <c r="F419" s="243"/>
      <c r="G419" s="243"/>
      <c r="H419" s="290"/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</row>
    <row r="420" spans="1:26" ht="18.75" customHeight="1">
      <c r="A420" s="243"/>
      <c r="B420" s="243"/>
      <c r="C420" s="243"/>
      <c r="D420" s="243"/>
      <c r="E420" s="243"/>
      <c r="F420" s="243"/>
      <c r="G420" s="243"/>
      <c r="H420" s="290"/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</row>
    <row r="421" spans="1:26" ht="18.75" customHeight="1">
      <c r="A421" s="243"/>
      <c r="B421" s="243"/>
      <c r="C421" s="243"/>
      <c r="D421" s="243"/>
      <c r="E421" s="243"/>
      <c r="F421" s="243"/>
      <c r="G421" s="243"/>
      <c r="H421" s="290"/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</row>
    <row r="422" spans="1:26" ht="18.75" customHeight="1">
      <c r="A422" s="243"/>
      <c r="B422" s="243"/>
      <c r="C422" s="243"/>
      <c r="D422" s="243"/>
      <c r="E422" s="243"/>
      <c r="F422" s="243"/>
      <c r="G422" s="243"/>
      <c r="H422" s="290"/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</row>
    <row r="423" spans="1:26" ht="18.75" customHeight="1">
      <c r="A423" s="243"/>
      <c r="B423" s="243"/>
      <c r="C423" s="243"/>
      <c r="D423" s="243"/>
      <c r="E423" s="243"/>
      <c r="F423" s="243"/>
      <c r="G423" s="243"/>
      <c r="H423" s="290"/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</row>
    <row r="424" spans="1:26" ht="18.75" customHeight="1">
      <c r="A424" s="243"/>
      <c r="B424" s="243"/>
      <c r="C424" s="243"/>
      <c r="D424" s="243"/>
      <c r="E424" s="243"/>
      <c r="F424" s="243"/>
      <c r="G424" s="243"/>
      <c r="H424" s="290"/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</row>
    <row r="425" spans="1:26" ht="18.75" customHeight="1">
      <c r="A425" s="243"/>
      <c r="B425" s="243"/>
      <c r="C425" s="243"/>
      <c r="D425" s="243"/>
      <c r="E425" s="243"/>
      <c r="F425" s="243"/>
      <c r="G425" s="243"/>
      <c r="H425" s="290"/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</row>
    <row r="426" spans="1:26" ht="18.75" customHeight="1">
      <c r="A426" s="243"/>
      <c r="B426" s="243"/>
      <c r="C426" s="243"/>
      <c r="D426" s="243"/>
      <c r="E426" s="243"/>
      <c r="F426" s="243"/>
      <c r="G426" s="243"/>
      <c r="H426" s="290"/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</row>
    <row r="427" spans="1:26" ht="18.75" customHeight="1">
      <c r="A427" s="243"/>
      <c r="B427" s="243"/>
      <c r="C427" s="243"/>
      <c r="D427" s="243"/>
      <c r="E427" s="243"/>
      <c r="F427" s="243"/>
      <c r="G427" s="243"/>
      <c r="H427" s="290"/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</row>
    <row r="428" spans="1:26" ht="18.75" customHeight="1">
      <c r="A428" s="243"/>
      <c r="B428" s="243"/>
      <c r="C428" s="243"/>
      <c r="D428" s="243"/>
      <c r="E428" s="243"/>
      <c r="F428" s="243"/>
      <c r="G428" s="243"/>
      <c r="H428" s="290"/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</row>
    <row r="429" spans="1:26" ht="18.75" customHeight="1">
      <c r="A429" s="243"/>
      <c r="B429" s="243"/>
      <c r="C429" s="243"/>
      <c r="D429" s="243"/>
      <c r="E429" s="243"/>
      <c r="F429" s="243"/>
      <c r="G429" s="243"/>
      <c r="H429" s="290"/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</row>
    <row r="430" spans="1:26" ht="18.75" customHeight="1">
      <c r="A430" s="243"/>
      <c r="B430" s="243"/>
      <c r="C430" s="243"/>
      <c r="D430" s="243"/>
      <c r="E430" s="243"/>
      <c r="F430" s="243"/>
      <c r="G430" s="243"/>
      <c r="H430" s="290"/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</row>
    <row r="431" spans="1:26" ht="18.75" customHeight="1">
      <c r="A431" s="243"/>
      <c r="B431" s="243"/>
      <c r="C431" s="243"/>
      <c r="D431" s="243"/>
      <c r="E431" s="243"/>
      <c r="F431" s="243"/>
      <c r="G431" s="243"/>
      <c r="H431" s="290"/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</row>
    <row r="432" spans="1:26" ht="18.75" customHeight="1">
      <c r="A432" s="243"/>
      <c r="B432" s="243"/>
      <c r="C432" s="243"/>
      <c r="D432" s="243"/>
      <c r="E432" s="243"/>
      <c r="F432" s="243"/>
      <c r="G432" s="243"/>
      <c r="H432" s="290"/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</row>
    <row r="433" spans="1:26" ht="18.75" customHeight="1">
      <c r="A433" s="243"/>
      <c r="B433" s="243"/>
      <c r="C433" s="243"/>
      <c r="D433" s="243"/>
      <c r="E433" s="243"/>
      <c r="F433" s="243"/>
      <c r="G433" s="243"/>
      <c r="H433" s="290"/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</row>
    <row r="434" spans="1:26" ht="18.75" customHeight="1">
      <c r="A434" s="243"/>
      <c r="B434" s="243"/>
      <c r="C434" s="243"/>
      <c r="D434" s="243"/>
      <c r="E434" s="243"/>
      <c r="F434" s="243"/>
      <c r="G434" s="243"/>
      <c r="H434" s="290"/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</row>
    <row r="435" spans="1:26" ht="18.75" customHeight="1">
      <c r="A435" s="243"/>
      <c r="B435" s="243"/>
      <c r="C435" s="243"/>
      <c r="D435" s="243"/>
      <c r="E435" s="243"/>
      <c r="F435" s="243"/>
      <c r="G435" s="243"/>
      <c r="H435" s="290"/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</row>
    <row r="436" spans="1:26" ht="18.75" customHeight="1">
      <c r="A436" s="243"/>
      <c r="B436" s="243"/>
      <c r="C436" s="243"/>
      <c r="D436" s="243"/>
      <c r="E436" s="243"/>
      <c r="F436" s="243"/>
      <c r="G436" s="243"/>
      <c r="H436" s="290"/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</row>
    <row r="437" spans="1:26" ht="18.75" customHeight="1">
      <c r="A437" s="243"/>
      <c r="B437" s="243"/>
      <c r="C437" s="243"/>
      <c r="D437" s="243"/>
      <c r="E437" s="243"/>
      <c r="F437" s="243"/>
      <c r="G437" s="243"/>
      <c r="H437" s="290"/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</row>
    <row r="438" spans="1:26" ht="18.75" customHeight="1">
      <c r="A438" s="243"/>
      <c r="B438" s="243"/>
      <c r="C438" s="243"/>
      <c r="D438" s="243"/>
      <c r="E438" s="243"/>
      <c r="F438" s="243"/>
      <c r="G438" s="243"/>
      <c r="H438" s="290"/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</row>
    <row r="439" spans="1:26" ht="18.75" customHeight="1">
      <c r="A439" s="243"/>
      <c r="B439" s="243"/>
      <c r="C439" s="243"/>
      <c r="D439" s="243"/>
      <c r="E439" s="243"/>
      <c r="F439" s="243"/>
      <c r="G439" s="243"/>
      <c r="H439" s="290"/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</row>
    <row r="440" spans="1:26" ht="18.75" customHeight="1">
      <c r="A440" s="243"/>
      <c r="B440" s="243"/>
      <c r="C440" s="243"/>
      <c r="D440" s="243"/>
      <c r="E440" s="243"/>
      <c r="F440" s="243"/>
      <c r="G440" s="243"/>
      <c r="H440" s="290"/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</row>
    <row r="441" spans="1:26" ht="18.75" customHeight="1">
      <c r="A441" s="243"/>
      <c r="B441" s="243"/>
      <c r="C441" s="243"/>
      <c r="D441" s="243"/>
      <c r="E441" s="243"/>
      <c r="F441" s="243"/>
      <c r="G441" s="243"/>
      <c r="H441" s="290"/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</row>
    <row r="442" spans="1:26" ht="18.75" customHeight="1">
      <c r="A442" s="243"/>
      <c r="B442" s="243"/>
      <c r="C442" s="243"/>
      <c r="D442" s="243"/>
      <c r="E442" s="243"/>
      <c r="F442" s="243"/>
      <c r="G442" s="243"/>
      <c r="H442" s="290"/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</row>
    <row r="443" spans="1:26" ht="18.75" customHeight="1">
      <c r="A443" s="243"/>
      <c r="B443" s="243"/>
      <c r="C443" s="243"/>
      <c r="D443" s="243"/>
      <c r="E443" s="243"/>
      <c r="F443" s="243"/>
      <c r="G443" s="243"/>
      <c r="H443" s="290"/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</row>
    <row r="444" spans="1:26" ht="18.75" customHeight="1">
      <c r="A444" s="243"/>
      <c r="B444" s="243"/>
      <c r="C444" s="243"/>
      <c r="D444" s="243"/>
      <c r="E444" s="243"/>
      <c r="F444" s="243"/>
      <c r="G444" s="243"/>
      <c r="H444" s="290"/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</row>
    <row r="445" spans="1:26" ht="18.75" customHeight="1">
      <c r="A445" s="243"/>
      <c r="B445" s="243"/>
      <c r="C445" s="243"/>
      <c r="D445" s="243"/>
      <c r="E445" s="243"/>
      <c r="F445" s="243"/>
      <c r="G445" s="243"/>
      <c r="H445" s="290"/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</row>
    <row r="446" spans="1:26" ht="18.75" customHeight="1">
      <c r="A446" s="243"/>
      <c r="B446" s="243"/>
      <c r="C446" s="243"/>
      <c r="D446" s="243"/>
      <c r="E446" s="243"/>
      <c r="F446" s="243"/>
      <c r="G446" s="243"/>
      <c r="H446" s="290"/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</row>
    <row r="447" spans="1:26" ht="18.75" customHeight="1">
      <c r="A447" s="243"/>
      <c r="B447" s="243"/>
      <c r="C447" s="243"/>
      <c r="D447" s="243"/>
      <c r="E447" s="243"/>
      <c r="F447" s="243"/>
      <c r="G447" s="243"/>
      <c r="H447" s="290"/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</row>
    <row r="448" spans="1:26" ht="18.75" customHeight="1">
      <c r="A448" s="243"/>
      <c r="B448" s="243"/>
      <c r="C448" s="243"/>
      <c r="D448" s="243"/>
      <c r="E448" s="243"/>
      <c r="F448" s="243"/>
      <c r="G448" s="243"/>
      <c r="H448" s="290"/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</row>
    <row r="449" spans="1:26" ht="18.75" customHeight="1">
      <c r="A449" s="243"/>
      <c r="B449" s="243"/>
      <c r="C449" s="243"/>
      <c r="D449" s="243"/>
      <c r="E449" s="243"/>
      <c r="F449" s="243"/>
      <c r="G449" s="243"/>
      <c r="H449" s="290"/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</row>
    <row r="450" spans="1:26" ht="18.75" customHeight="1">
      <c r="A450" s="243"/>
      <c r="B450" s="243"/>
      <c r="C450" s="243"/>
      <c r="D450" s="243"/>
      <c r="E450" s="243"/>
      <c r="F450" s="243"/>
      <c r="G450" s="243"/>
      <c r="H450" s="290"/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</row>
    <row r="451" spans="1:26" ht="18.75" customHeight="1">
      <c r="A451" s="243"/>
      <c r="B451" s="243"/>
      <c r="C451" s="243"/>
      <c r="D451" s="243"/>
      <c r="E451" s="243"/>
      <c r="F451" s="243"/>
      <c r="G451" s="243"/>
      <c r="H451" s="290"/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</row>
    <row r="452" spans="1:26" ht="18.75" customHeight="1">
      <c r="A452" s="243"/>
      <c r="B452" s="243"/>
      <c r="C452" s="243"/>
      <c r="D452" s="243"/>
      <c r="E452" s="243"/>
      <c r="F452" s="243"/>
      <c r="G452" s="243"/>
      <c r="H452" s="290"/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</row>
    <row r="453" spans="1:26" ht="18.75" customHeight="1">
      <c r="A453" s="243"/>
      <c r="B453" s="243"/>
      <c r="C453" s="243"/>
      <c r="D453" s="243"/>
      <c r="E453" s="243"/>
      <c r="F453" s="243"/>
      <c r="G453" s="243"/>
      <c r="H453" s="290"/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</row>
    <row r="454" spans="1:26" ht="18.75" customHeight="1">
      <c r="A454" s="243"/>
      <c r="B454" s="243"/>
      <c r="C454" s="243"/>
      <c r="D454" s="243"/>
      <c r="E454" s="243"/>
      <c r="F454" s="243"/>
      <c r="G454" s="243"/>
      <c r="H454" s="290"/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</row>
    <row r="455" spans="1:26" ht="18.75" customHeight="1">
      <c r="A455" s="243"/>
      <c r="B455" s="243"/>
      <c r="C455" s="243"/>
      <c r="D455" s="243"/>
      <c r="E455" s="243"/>
      <c r="F455" s="243"/>
      <c r="G455" s="243"/>
      <c r="H455" s="290"/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</row>
    <row r="456" spans="1:26" ht="18.75" customHeight="1">
      <c r="A456" s="243"/>
      <c r="B456" s="243"/>
      <c r="C456" s="243"/>
      <c r="D456" s="243"/>
      <c r="E456" s="243"/>
      <c r="F456" s="243"/>
      <c r="G456" s="243"/>
      <c r="H456" s="290"/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</row>
    <row r="457" spans="1:26" ht="18.75" customHeight="1">
      <c r="A457" s="243"/>
      <c r="B457" s="243"/>
      <c r="C457" s="243"/>
      <c r="D457" s="243"/>
      <c r="E457" s="243"/>
      <c r="F457" s="243"/>
      <c r="G457" s="243"/>
      <c r="H457" s="290"/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</row>
    <row r="458" spans="1:26" ht="18.75" customHeight="1">
      <c r="A458" s="243"/>
      <c r="B458" s="243"/>
      <c r="C458" s="243"/>
      <c r="D458" s="243"/>
      <c r="E458" s="243"/>
      <c r="F458" s="243"/>
      <c r="G458" s="243"/>
      <c r="H458" s="290"/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</row>
    <row r="459" spans="1:26" ht="18.75" customHeight="1">
      <c r="A459" s="243"/>
      <c r="B459" s="243"/>
      <c r="C459" s="243"/>
      <c r="D459" s="243"/>
      <c r="E459" s="243"/>
      <c r="F459" s="243"/>
      <c r="G459" s="243"/>
      <c r="H459" s="290"/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</row>
    <row r="460" spans="1:26" ht="18.75" customHeight="1">
      <c r="A460" s="243"/>
      <c r="B460" s="243"/>
      <c r="C460" s="243"/>
      <c r="D460" s="243"/>
      <c r="E460" s="243"/>
      <c r="F460" s="243"/>
      <c r="G460" s="243"/>
      <c r="H460" s="290"/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</row>
    <row r="461" spans="1:26" ht="18.75" customHeight="1">
      <c r="A461" s="243"/>
      <c r="B461" s="243"/>
      <c r="C461" s="243"/>
      <c r="D461" s="243"/>
      <c r="E461" s="243"/>
      <c r="F461" s="243"/>
      <c r="G461" s="243"/>
      <c r="H461" s="290"/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</row>
    <row r="462" spans="1:26" ht="18.75" customHeight="1">
      <c r="A462" s="243"/>
      <c r="B462" s="243"/>
      <c r="C462" s="243"/>
      <c r="D462" s="243"/>
      <c r="E462" s="243"/>
      <c r="F462" s="243"/>
      <c r="G462" s="243"/>
      <c r="H462" s="290"/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</row>
    <row r="463" spans="1:26" ht="18.75" customHeight="1">
      <c r="A463" s="243"/>
      <c r="B463" s="243"/>
      <c r="C463" s="243"/>
      <c r="D463" s="243"/>
      <c r="E463" s="243"/>
      <c r="F463" s="243"/>
      <c r="G463" s="243"/>
      <c r="H463" s="290"/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</row>
    <row r="464" spans="1:26" ht="18.75" customHeight="1">
      <c r="A464" s="243"/>
      <c r="B464" s="243"/>
      <c r="C464" s="243"/>
      <c r="D464" s="243"/>
      <c r="E464" s="243"/>
      <c r="F464" s="243"/>
      <c r="G464" s="243"/>
      <c r="H464" s="290"/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</row>
    <row r="465" spans="1:26" ht="18.75" customHeight="1">
      <c r="A465" s="243"/>
      <c r="B465" s="243"/>
      <c r="C465" s="243"/>
      <c r="D465" s="243"/>
      <c r="E465" s="243"/>
      <c r="F465" s="243"/>
      <c r="G465" s="243"/>
      <c r="H465" s="290"/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</row>
    <row r="466" spans="1:26" ht="18.75" customHeight="1">
      <c r="A466" s="243"/>
      <c r="B466" s="243"/>
      <c r="C466" s="243"/>
      <c r="D466" s="243"/>
      <c r="E466" s="243"/>
      <c r="F466" s="243"/>
      <c r="G466" s="243"/>
      <c r="H466" s="290"/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</row>
    <row r="467" spans="1:26" ht="18.75" customHeight="1">
      <c r="A467" s="243"/>
      <c r="B467" s="243"/>
      <c r="C467" s="243"/>
      <c r="D467" s="243"/>
      <c r="E467" s="243"/>
      <c r="F467" s="243"/>
      <c r="G467" s="243"/>
      <c r="H467" s="290"/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</row>
    <row r="468" spans="1:26" ht="18.75" customHeight="1">
      <c r="A468" s="243"/>
      <c r="B468" s="243"/>
      <c r="C468" s="243"/>
      <c r="D468" s="243"/>
      <c r="E468" s="243"/>
      <c r="F468" s="243"/>
      <c r="G468" s="243"/>
      <c r="H468" s="290"/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</row>
    <row r="469" spans="1:26" ht="18.75" customHeight="1">
      <c r="A469" s="243"/>
      <c r="B469" s="243"/>
      <c r="C469" s="243"/>
      <c r="D469" s="243"/>
      <c r="E469" s="243"/>
      <c r="F469" s="243"/>
      <c r="G469" s="243"/>
      <c r="H469" s="290"/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</row>
    <row r="470" spans="1:26" ht="18.75" customHeight="1">
      <c r="A470" s="243"/>
      <c r="B470" s="243"/>
      <c r="C470" s="243"/>
      <c r="D470" s="243"/>
      <c r="E470" s="243"/>
      <c r="F470" s="243"/>
      <c r="G470" s="243"/>
      <c r="H470" s="290"/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</row>
    <row r="471" spans="1:26" ht="18.75" customHeight="1">
      <c r="A471" s="243"/>
      <c r="B471" s="243"/>
      <c r="C471" s="243"/>
      <c r="D471" s="243"/>
      <c r="E471" s="243"/>
      <c r="F471" s="243"/>
      <c r="G471" s="243"/>
      <c r="H471" s="290"/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</row>
    <row r="472" spans="1:26" ht="18.75" customHeight="1">
      <c r="A472" s="243"/>
      <c r="B472" s="243"/>
      <c r="C472" s="243"/>
      <c r="D472" s="243"/>
      <c r="E472" s="243"/>
      <c r="F472" s="243"/>
      <c r="G472" s="243"/>
      <c r="H472" s="290"/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</row>
    <row r="473" spans="1:26" ht="18.75" customHeight="1">
      <c r="A473" s="243"/>
      <c r="B473" s="243"/>
      <c r="C473" s="243"/>
      <c r="D473" s="243"/>
      <c r="E473" s="243"/>
      <c r="F473" s="243"/>
      <c r="G473" s="243"/>
      <c r="H473" s="290"/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</row>
    <row r="474" spans="1:26" ht="18.75" customHeight="1">
      <c r="A474" s="243"/>
      <c r="B474" s="243"/>
      <c r="C474" s="243"/>
      <c r="D474" s="243"/>
      <c r="E474" s="243"/>
      <c r="F474" s="243"/>
      <c r="G474" s="243"/>
      <c r="H474" s="290"/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</row>
    <row r="475" spans="1:26" ht="18.75" customHeight="1">
      <c r="A475" s="243"/>
      <c r="B475" s="243"/>
      <c r="C475" s="243"/>
      <c r="D475" s="243"/>
      <c r="E475" s="243"/>
      <c r="F475" s="243"/>
      <c r="G475" s="243"/>
      <c r="H475" s="290"/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</row>
    <row r="476" spans="1:26" ht="18.75" customHeight="1">
      <c r="A476" s="243"/>
      <c r="B476" s="243"/>
      <c r="C476" s="243"/>
      <c r="D476" s="243"/>
      <c r="E476" s="243"/>
      <c r="F476" s="243"/>
      <c r="G476" s="243"/>
      <c r="H476" s="290"/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</row>
    <row r="477" spans="1:26" ht="18.75" customHeight="1">
      <c r="A477" s="243"/>
      <c r="B477" s="243"/>
      <c r="C477" s="243"/>
      <c r="D477" s="243"/>
      <c r="E477" s="243"/>
      <c r="F477" s="243"/>
      <c r="G477" s="243"/>
      <c r="H477" s="290"/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</row>
    <row r="478" spans="1:26" ht="18.75" customHeight="1">
      <c r="A478" s="243"/>
      <c r="B478" s="243"/>
      <c r="C478" s="243"/>
      <c r="D478" s="243"/>
      <c r="E478" s="243"/>
      <c r="F478" s="243"/>
      <c r="G478" s="243"/>
      <c r="H478" s="290"/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</row>
    <row r="479" spans="1:26" ht="18.75" customHeight="1">
      <c r="A479" s="243"/>
      <c r="B479" s="243"/>
      <c r="C479" s="243"/>
      <c r="D479" s="243"/>
      <c r="E479" s="243"/>
      <c r="F479" s="243"/>
      <c r="G479" s="243"/>
      <c r="H479" s="290"/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</row>
    <row r="480" spans="1:26" ht="18.75" customHeight="1">
      <c r="A480" s="243"/>
      <c r="B480" s="243"/>
      <c r="C480" s="243"/>
      <c r="D480" s="243"/>
      <c r="E480" s="243"/>
      <c r="F480" s="243"/>
      <c r="G480" s="243"/>
      <c r="H480" s="290"/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</row>
    <row r="481" spans="1:26" ht="18.75" customHeight="1">
      <c r="A481" s="243"/>
      <c r="B481" s="243"/>
      <c r="C481" s="243"/>
      <c r="D481" s="243"/>
      <c r="E481" s="243"/>
      <c r="F481" s="243"/>
      <c r="G481" s="243"/>
      <c r="H481" s="290"/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</row>
    <row r="482" spans="1:26" ht="18.75" customHeight="1">
      <c r="A482" s="243"/>
      <c r="B482" s="243"/>
      <c r="C482" s="243"/>
      <c r="D482" s="243"/>
      <c r="E482" s="243"/>
      <c r="F482" s="243"/>
      <c r="G482" s="243"/>
      <c r="H482" s="290"/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</row>
    <row r="483" spans="1:26" ht="18.75" customHeight="1">
      <c r="A483" s="243"/>
      <c r="B483" s="243"/>
      <c r="C483" s="243"/>
      <c r="D483" s="243"/>
      <c r="E483" s="243"/>
      <c r="F483" s="243"/>
      <c r="G483" s="243"/>
      <c r="H483" s="290"/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</row>
    <row r="484" spans="1:26" ht="18.75" customHeight="1">
      <c r="A484" s="243"/>
      <c r="B484" s="243"/>
      <c r="C484" s="243"/>
      <c r="D484" s="243"/>
      <c r="E484" s="243"/>
      <c r="F484" s="243"/>
      <c r="G484" s="243"/>
      <c r="H484" s="290"/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</row>
    <row r="485" spans="1:26" ht="18.75" customHeight="1">
      <c r="A485" s="243"/>
      <c r="B485" s="243"/>
      <c r="C485" s="243"/>
      <c r="D485" s="243"/>
      <c r="E485" s="243"/>
      <c r="F485" s="243"/>
      <c r="G485" s="243"/>
      <c r="H485" s="290"/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</row>
    <row r="486" spans="1:26" ht="18.75" customHeight="1">
      <c r="A486" s="243"/>
      <c r="B486" s="243"/>
      <c r="C486" s="243"/>
      <c r="D486" s="243"/>
      <c r="E486" s="243"/>
      <c r="F486" s="243"/>
      <c r="G486" s="243"/>
      <c r="H486" s="290"/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</row>
    <row r="487" spans="1:26" ht="18.75" customHeight="1">
      <c r="A487" s="243"/>
      <c r="B487" s="243"/>
      <c r="C487" s="243"/>
      <c r="D487" s="243"/>
      <c r="E487" s="243"/>
      <c r="F487" s="243"/>
      <c r="G487" s="243"/>
      <c r="H487" s="290"/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</row>
    <row r="488" spans="1:26" ht="18.75" customHeight="1">
      <c r="A488" s="243"/>
      <c r="B488" s="243"/>
      <c r="C488" s="243"/>
      <c r="D488" s="243"/>
      <c r="E488" s="243"/>
      <c r="F488" s="243"/>
      <c r="G488" s="243"/>
      <c r="H488" s="290"/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</row>
    <row r="489" spans="1:26" ht="18.75" customHeight="1">
      <c r="A489" s="243"/>
      <c r="B489" s="243"/>
      <c r="C489" s="243"/>
      <c r="D489" s="243"/>
      <c r="E489" s="243"/>
      <c r="F489" s="243"/>
      <c r="G489" s="243"/>
      <c r="H489" s="290"/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</row>
    <row r="490" spans="1:26" ht="18.75" customHeight="1">
      <c r="A490" s="243"/>
      <c r="B490" s="243"/>
      <c r="C490" s="243"/>
      <c r="D490" s="243"/>
      <c r="E490" s="243"/>
      <c r="F490" s="243"/>
      <c r="G490" s="243"/>
      <c r="H490" s="290"/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</row>
    <row r="491" spans="1:26" ht="18.75" customHeight="1">
      <c r="A491" s="243"/>
      <c r="B491" s="243"/>
      <c r="C491" s="243"/>
      <c r="D491" s="243"/>
      <c r="E491" s="243"/>
      <c r="F491" s="243"/>
      <c r="G491" s="243"/>
      <c r="H491" s="290"/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</row>
    <row r="492" spans="1:26" ht="18.75" customHeight="1">
      <c r="A492" s="243"/>
      <c r="B492" s="243"/>
      <c r="C492" s="243"/>
      <c r="D492" s="243"/>
      <c r="E492" s="243"/>
      <c r="F492" s="243"/>
      <c r="G492" s="243"/>
      <c r="H492" s="290"/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</row>
    <row r="493" spans="1:26" ht="18.75" customHeight="1">
      <c r="A493" s="243"/>
      <c r="B493" s="243"/>
      <c r="C493" s="243"/>
      <c r="D493" s="243"/>
      <c r="E493" s="243"/>
      <c r="F493" s="243"/>
      <c r="G493" s="243"/>
      <c r="H493" s="290"/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</row>
    <row r="494" spans="1:26" ht="18.75" customHeight="1">
      <c r="A494" s="243"/>
      <c r="B494" s="243"/>
      <c r="C494" s="243"/>
      <c r="D494" s="243"/>
      <c r="E494" s="243"/>
      <c r="F494" s="243"/>
      <c r="G494" s="243"/>
      <c r="H494" s="290"/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</row>
    <row r="495" spans="1:26" ht="18.75" customHeight="1">
      <c r="A495" s="243"/>
      <c r="B495" s="243"/>
      <c r="C495" s="243"/>
      <c r="D495" s="243"/>
      <c r="E495" s="243"/>
      <c r="F495" s="243"/>
      <c r="G495" s="243"/>
      <c r="H495" s="290"/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</row>
    <row r="496" spans="1:26" ht="18.75" customHeight="1">
      <c r="A496" s="243"/>
      <c r="B496" s="243"/>
      <c r="C496" s="243"/>
      <c r="D496" s="243"/>
      <c r="E496" s="243"/>
      <c r="F496" s="243"/>
      <c r="G496" s="243"/>
      <c r="H496" s="290"/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</row>
    <row r="497" spans="1:26" ht="18.75" customHeight="1">
      <c r="A497" s="243"/>
      <c r="B497" s="243"/>
      <c r="C497" s="243"/>
      <c r="D497" s="243"/>
      <c r="E497" s="243"/>
      <c r="F497" s="243"/>
      <c r="G497" s="243"/>
      <c r="H497" s="290"/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</row>
    <row r="498" spans="1:26" ht="18.75" customHeight="1">
      <c r="A498" s="243"/>
      <c r="B498" s="243"/>
      <c r="C498" s="243"/>
      <c r="D498" s="243"/>
      <c r="E498" s="243"/>
      <c r="F498" s="243"/>
      <c r="G498" s="243"/>
      <c r="H498" s="290"/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</row>
    <row r="499" spans="1:26" ht="18.75" customHeight="1">
      <c r="A499" s="243"/>
      <c r="B499" s="243"/>
      <c r="C499" s="243"/>
      <c r="D499" s="243"/>
      <c r="E499" s="243"/>
      <c r="F499" s="243"/>
      <c r="G499" s="243"/>
      <c r="H499" s="290"/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</row>
    <row r="500" spans="1:26" ht="18.75" customHeight="1">
      <c r="A500" s="243"/>
      <c r="B500" s="243"/>
      <c r="C500" s="243"/>
      <c r="D500" s="243"/>
      <c r="E500" s="243"/>
      <c r="F500" s="243"/>
      <c r="G500" s="243"/>
      <c r="H500" s="290"/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</row>
    <row r="501" spans="1:26" ht="18.75" customHeight="1">
      <c r="A501" s="243"/>
      <c r="B501" s="243"/>
      <c r="C501" s="243"/>
      <c r="D501" s="243"/>
      <c r="E501" s="243"/>
      <c r="F501" s="243"/>
      <c r="G501" s="243"/>
      <c r="H501" s="290"/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</row>
    <row r="502" spans="1:26" ht="18.75" customHeight="1">
      <c r="A502" s="243"/>
      <c r="B502" s="243"/>
      <c r="C502" s="243"/>
      <c r="D502" s="243"/>
      <c r="E502" s="243"/>
      <c r="F502" s="243"/>
      <c r="G502" s="243"/>
      <c r="H502" s="290"/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</row>
    <row r="503" spans="1:26" ht="18.75" customHeight="1">
      <c r="A503" s="243"/>
      <c r="B503" s="243"/>
      <c r="C503" s="243"/>
      <c r="D503" s="243"/>
      <c r="E503" s="243"/>
      <c r="F503" s="243"/>
      <c r="G503" s="243"/>
      <c r="H503" s="290"/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</row>
    <row r="504" spans="1:26" ht="18.75" customHeight="1">
      <c r="A504" s="243"/>
      <c r="B504" s="243"/>
      <c r="C504" s="243"/>
      <c r="D504" s="243"/>
      <c r="E504" s="243"/>
      <c r="F504" s="243"/>
      <c r="G504" s="243"/>
      <c r="H504" s="290"/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</row>
    <row r="505" spans="1:26" ht="18.75" customHeight="1">
      <c r="A505" s="243"/>
      <c r="B505" s="243"/>
      <c r="C505" s="243"/>
      <c r="D505" s="243"/>
      <c r="E505" s="243"/>
      <c r="F505" s="243"/>
      <c r="G505" s="243"/>
      <c r="H505" s="290"/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</row>
    <row r="506" spans="1:26" ht="18.75" customHeight="1">
      <c r="A506" s="243"/>
      <c r="B506" s="243"/>
      <c r="C506" s="243"/>
      <c r="D506" s="243"/>
      <c r="E506" s="243"/>
      <c r="F506" s="243"/>
      <c r="G506" s="243"/>
      <c r="H506" s="290"/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</row>
    <row r="507" spans="1:26" ht="18.75" customHeight="1">
      <c r="A507" s="243"/>
      <c r="B507" s="243"/>
      <c r="C507" s="243"/>
      <c r="D507" s="243"/>
      <c r="E507" s="243"/>
      <c r="F507" s="243"/>
      <c r="G507" s="243"/>
      <c r="H507" s="290"/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</row>
    <row r="508" spans="1:26" ht="18.75" customHeight="1">
      <c r="A508" s="243"/>
      <c r="B508" s="243"/>
      <c r="C508" s="243"/>
      <c r="D508" s="243"/>
      <c r="E508" s="243"/>
      <c r="F508" s="243"/>
      <c r="G508" s="243"/>
      <c r="H508" s="290"/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</row>
    <row r="509" spans="1:26" ht="18.75" customHeight="1">
      <c r="A509" s="243"/>
      <c r="B509" s="243"/>
      <c r="C509" s="243"/>
      <c r="D509" s="243"/>
      <c r="E509" s="243"/>
      <c r="F509" s="243"/>
      <c r="G509" s="243"/>
      <c r="H509" s="290"/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</row>
    <row r="510" spans="1:26" ht="18.75" customHeight="1">
      <c r="A510" s="243"/>
      <c r="B510" s="243"/>
      <c r="C510" s="243"/>
      <c r="D510" s="243"/>
      <c r="E510" s="243"/>
      <c r="F510" s="243"/>
      <c r="G510" s="243"/>
      <c r="H510" s="290"/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</row>
    <row r="511" spans="1:26" ht="18.75" customHeight="1">
      <c r="A511" s="243"/>
      <c r="B511" s="243"/>
      <c r="C511" s="243"/>
      <c r="D511" s="243"/>
      <c r="E511" s="243"/>
      <c r="F511" s="243"/>
      <c r="G511" s="243"/>
      <c r="H511" s="290"/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</row>
    <row r="512" spans="1:26" ht="18.75" customHeight="1">
      <c r="A512" s="243"/>
      <c r="B512" s="243"/>
      <c r="C512" s="243"/>
      <c r="D512" s="243"/>
      <c r="E512" s="243"/>
      <c r="F512" s="243"/>
      <c r="G512" s="243"/>
      <c r="H512" s="290"/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</row>
    <row r="513" spans="1:26" ht="18.75" customHeight="1">
      <c r="A513" s="243"/>
      <c r="B513" s="243"/>
      <c r="C513" s="243"/>
      <c r="D513" s="243"/>
      <c r="E513" s="243"/>
      <c r="F513" s="243"/>
      <c r="G513" s="243"/>
      <c r="H513" s="290"/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</row>
    <row r="514" spans="1:26" ht="18.75" customHeight="1">
      <c r="A514" s="243"/>
      <c r="B514" s="243"/>
      <c r="C514" s="243"/>
      <c r="D514" s="243"/>
      <c r="E514" s="243"/>
      <c r="F514" s="243"/>
      <c r="G514" s="243"/>
      <c r="H514" s="290"/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</row>
    <row r="515" spans="1:26" ht="18.75" customHeight="1">
      <c r="A515" s="243"/>
      <c r="B515" s="243"/>
      <c r="C515" s="243"/>
      <c r="D515" s="243"/>
      <c r="E515" s="243"/>
      <c r="F515" s="243"/>
      <c r="G515" s="243"/>
      <c r="H515" s="290"/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</row>
    <row r="516" spans="1:26" ht="18.75" customHeight="1">
      <c r="A516" s="243"/>
      <c r="B516" s="243"/>
      <c r="C516" s="243"/>
      <c r="D516" s="243"/>
      <c r="E516" s="243"/>
      <c r="F516" s="243"/>
      <c r="G516" s="243"/>
      <c r="H516" s="290"/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</row>
    <row r="517" spans="1:26" ht="18.75" customHeight="1">
      <c r="A517" s="243"/>
      <c r="B517" s="243"/>
      <c r="C517" s="243"/>
      <c r="D517" s="243"/>
      <c r="E517" s="243"/>
      <c r="F517" s="243"/>
      <c r="G517" s="243"/>
      <c r="H517" s="290"/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</row>
    <row r="518" spans="1:26" ht="18.75" customHeight="1">
      <c r="A518" s="243"/>
      <c r="B518" s="243"/>
      <c r="C518" s="243"/>
      <c r="D518" s="243"/>
      <c r="E518" s="243"/>
      <c r="F518" s="243"/>
      <c r="G518" s="243"/>
      <c r="H518" s="290"/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</row>
    <row r="519" spans="1:26" ht="18.75" customHeight="1">
      <c r="A519" s="243"/>
      <c r="B519" s="243"/>
      <c r="C519" s="243"/>
      <c r="D519" s="243"/>
      <c r="E519" s="243"/>
      <c r="F519" s="243"/>
      <c r="G519" s="243"/>
      <c r="H519" s="290"/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</row>
    <row r="520" spans="1:26" ht="18.75" customHeight="1">
      <c r="A520" s="243"/>
      <c r="B520" s="243"/>
      <c r="C520" s="243"/>
      <c r="D520" s="243"/>
      <c r="E520" s="243"/>
      <c r="F520" s="243"/>
      <c r="G520" s="243"/>
      <c r="H520" s="290"/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</row>
    <row r="521" spans="1:26" ht="18.75" customHeight="1">
      <c r="A521" s="243"/>
      <c r="B521" s="243"/>
      <c r="C521" s="243"/>
      <c r="D521" s="243"/>
      <c r="E521" s="243"/>
      <c r="F521" s="243"/>
      <c r="G521" s="243"/>
      <c r="H521" s="290"/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</row>
    <row r="522" spans="1:26" ht="18.75" customHeight="1">
      <c r="A522" s="243"/>
      <c r="B522" s="243"/>
      <c r="C522" s="243"/>
      <c r="D522" s="243"/>
      <c r="E522" s="243"/>
      <c r="F522" s="243"/>
      <c r="G522" s="243"/>
      <c r="H522" s="290"/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</row>
    <row r="523" spans="1:26" ht="18.75" customHeight="1">
      <c r="A523" s="243"/>
      <c r="B523" s="243"/>
      <c r="C523" s="243"/>
      <c r="D523" s="243"/>
      <c r="E523" s="243"/>
      <c r="F523" s="243"/>
      <c r="G523" s="243"/>
      <c r="H523" s="290"/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</row>
    <row r="524" spans="1:26" ht="18.75" customHeight="1">
      <c r="A524" s="243"/>
      <c r="B524" s="243"/>
      <c r="C524" s="243"/>
      <c r="D524" s="243"/>
      <c r="E524" s="243"/>
      <c r="F524" s="243"/>
      <c r="G524" s="243"/>
      <c r="H524" s="290"/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</row>
    <row r="525" spans="1:26" ht="18.75" customHeight="1">
      <c r="A525" s="243"/>
      <c r="B525" s="243"/>
      <c r="C525" s="243"/>
      <c r="D525" s="243"/>
      <c r="E525" s="243"/>
      <c r="F525" s="243"/>
      <c r="G525" s="243"/>
      <c r="H525" s="290"/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</row>
    <row r="526" spans="1:26" ht="18.75" customHeight="1">
      <c r="A526" s="243"/>
      <c r="B526" s="243"/>
      <c r="C526" s="243"/>
      <c r="D526" s="243"/>
      <c r="E526" s="243"/>
      <c r="F526" s="243"/>
      <c r="G526" s="243"/>
      <c r="H526" s="290"/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</row>
    <row r="527" spans="1:26" ht="18.75" customHeight="1">
      <c r="A527" s="243"/>
      <c r="B527" s="243"/>
      <c r="C527" s="243"/>
      <c r="D527" s="243"/>
      <c r="E527" s="243"/>
      <c r="F527" s="243"/>
      <c r="G527" s="243"/>
      <c r="H527" s="290"/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</row>
    <row r="528" spans="1:26" ht="18.75" customHeight="1">
      <c r="A528" s="243"/>
      <c r="B528" s="243"/>
      <c r="C528" s="243"/>
      <c r="D528" s="243"/>
      <c r="E528" s="243"/>
      <c r="F528" s="243"/>
      <c r="G528" s="243"/>
      <c r="H528" s="290"/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</row>
    <row r="529" spans="1:26" ht="18.75" customHeight="1">
      <c r="A529" s="243"/>
      <c r="B529" s="243"/>
      <c r="C529" s="243"/>
      <c r="D529" s="243"/>
      <c r="E529" s="243"/>
      <c r="F529" s="243"/>
      <c r="G529" s="243"/>
      <c r="H529" s="290"/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</row>
    <row r="530" spans="1:26" ht="18.75" customHeight="1">
      <c r="A530" s="243"/>
      <c r="B530" s="243"/>
      <c r="C530" s="243"/>
      <c r="D530" s="243"/>
      <c r="E530" s="243"/>
      <c r="F530" s="243"/>
      <c r="G530" s="243"/>
      <c r="H530" s="290"/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</row>
    <row r="531" spans="1:26" ht="18.75" customHeight="1">
      <c r="A531" s="243"/>
      <c r="B531" s="243"/>
      <c r="C531" s="243"/>
      <c r="D531" s="243"/>
      <c r="E531" s="243"/>
      <c r="F531" s="243"/>
      <c r="G531" s="243"/>
      <c r="H531" s="290"/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</row>
    <row r="532" spans="1:26" ht="18.75" customHeight="1">
      <c r="A532" s="243"/>
      <c r="B532" s="243"/>
      <c r="C532" s="243"/>
      <c r="D532" s="243"/>
      <c r="E532" s="243"/>
      <c r="F532" s="243"/>
      <c r="G532" s="243"/>
      <c r="H532" s="290"/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</row>
    <row r="533" spans="1:26" ht="18.75" customHeight="1">
      <c r="A533" s="243"/>
      <c r="B533" s="243"/>
      <c r="C533" s="243"/>
      <c r="D533" s="243"/>
      <c r="E533" s="243"/>
      <c r="F533" s="243"/>
      <c r="G533" s="243"/>
      <c r="H533" s="290"/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</row>
    <row r="534" spans="1:26" ht="18.75" customHeight="1">
      <c r="A534" s="243"/>
      <c r="B534" s="243"/>
      <c r="C534" s="243"/>
      <c r="D534" s="243"/>
      <c r="E534" s="243"/>
      <c r="F534" s="243"/>
      <c r="G534" s="243"/>
      <c r="H534" s="290"/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</row>
    <row r="535" spans="1:26" ht="18.75" customHeight="1">
      <c r="A535" s="243"/>
      <c r="B535" s="243"/>
      <c r="C535" s="243"/>
      <c r="D535" s="243"/>
      <c r="E535" s="243"/>
      <c r="F535" s="243"/>
      <c r="G535" s="243"/>
      <c r="H535" s="290"/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</row>
    <row r="536" spans="1:26" ht="18.75" customHeight="1">
      <c r="A536" s="243"/>
      <c r="B536" s="243"/>
      <c r="C536" s="243"/>
      <c r="D536" s="243"/>
      <c r="E536" s="243"/>
      <c r="F536" s="243"/>
      <c r="G536" s="243"/>
      <c r="H536" s="290"/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</row>
    <row r="537" spans="1:26" ht="18.75" customHeight="1">
      <c r="A537" s="243"/>
      <c r="B537" s="243"/>
      <c r="C537" s="243"/>
      <c r="D537" s="243"/>
      <c r="E537" s="243"/>
      <c r="F537" s="243"/>
      <c r="G537" s="243"/>
      <c r="H537" s="290"/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</row>
    <row r="538" spans="1:26" ht="18.75" customHeight="1">
      <c r="A538" s="243"/>
      <c r="B538" s="243"/>
      <c r="C538" s="243"/>
      <c r="D538" s="243"/>
      <c r="E538" s="243"/>
      <c r="F538" s="243"/>
      <c r="G538" s="243"/>
      <c r="H538" s="290"/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</row>
    <row r="539" spans="1:26" ht="18.75" customHeight="1">
      <c r="A539" s="243"/>
      <c r="B539" s="243"/>
      <c r="C539" s="243"/>
      <c r="D539" s="243"/>
      <c r="E539" s="243"/>
      <c r="F539" s="243"/>
      <c r="G539" s="243"/>
      <c r="H539" s="290"/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</row>
    <row r="540" spans="1:26" ht="18.75" customHeight="1">
      <c r="A540" s="243"/>
      <c r="B540" s="243"/>
      <c r="C540" s="243"/>
      <c r="D540" s="243"/>
      <c r="E540" s="243"/>
      <c r="F540" s="243"/>
      <c r="G540" s="243"/>
      <c r="H540" s="290"/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</row>
    <row r="541" spans="1:26" ht="18.75" customHeight="1">
      <c r="A541" s="243"/>
      <c r="B541" s="243"/>
      <c r="C541" s="243"/>
      <c r="D541" s="243"/>
      <c r="E541" s="243"/>
      <c r="F541" s="243"/>
      <c r="G541" s="243"/>
      <c r="H541" s="290"/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</row>
    <row r="542" spans="1:26" ht="18.75" customHeight="1">
      <c r="A542" s="243"/>
      <c r="B542" s="243"/>
      <c r="C542" s="243"/>
      <c r="D542" s="243"/>
      <c r="E542" s="243"/>
      <c r="F542" s="243"/>
      <c r="G542" s="243"/>
      <c r="H542" s="290"/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</row>
    <row r="543" spans="1:26" ht="18.75" customHeight="1">
      <c r="A543" s="243"/>
      <c r="B543" s="243"/>
      <c r="C543" s="243"/>
      <c r="D543" s="243"/>
      <c r="E543" s="243"/>
      <c r="F543" s="243"/>
      <c r="G543" s="243"/>
      <c r="H543" s="290"/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</row>
    <row r="544" spans="1:26" ht="18.75" customHeight="1">
      <c r="A544" s="243"/>
      <c r="B544" s="243"/>
      <c r="C544" s="243"/>
      <c r="D544" s="243"/>
      <c r="E544" s="243"/>
      <c r="F544" s="243"/>
      <c r="G544" s="243"/>
      <c r="H544" s="290"/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</row>
    <row r="545" spans="1:26" ht="18.75" customHeight="1">
      <c r="A545" s="243"/>
      <c r="B545" s="243"/>
      <c r="C545" s="243"/>
      <c r="D545" s="243"/>
      <c r="E545" s="243"/>
      <c r="F545" s="243"/>
      <c r="G545" s="243"/>
      <c r="H545" s="290"/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</row>
    <row r="546" spans="1:26" ht="18.75" customHeight="1">
      <c r="A546" s="243"/>
      <c r="B546" s="243"/>
      <c r="C546" s="243"/>
      <c r="D546" s="243"/>
      <c r="E546" s="243"/>
      <c r="F546" s="243"/>
      <c r="G546" s="243"/>
      <c r="H546" s="290"/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</row>
    <row r="547" spans="1:26" ht="18.75" customHeight="1">
      <c r="A547" s="243"/>
      <c r="B547" s="243"/>
      <c r="C547" s="243"/>
      <c r="D547" s="243"/>
      <c r="E547" s="243"/>
      <c r="F547" s="243"/>
      <c r="G547" s="243"/>
      <c r="H547" s="290"/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</row>
    <row r="548" spans="1:26" ht="18.75" customHeight="1">
      <c r="A548" s="243"/>
      <c r="B548" s="243"/>
      <c r="C548" s="243"/>
      <c r="D548" s="243"/>
      <c r="E548" s="243"/>
      <c r="F548" s="243"/>
      <c r="G548" s="243"/>
      <c r="H548" s="290"/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</row>
    <row r="549" spans="1:26" ht="18.75" customHeight="1">
      <c r="A549" s="243"/>
      <c r="B549" s="243"/>
      <c r="C549" s="243"/>
      <c r="D549" s="243"/>
      <c r="E549" s="243"/>
      <c r="F549" s="243"/>
      <c r="G549" s="243"/>
      <c r="H549" s="290"/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</row>
    <row r="550" spans="1:26" ht="18.75" customHeight="1">
      <c r="A550" s="243"/>
      <c r="B550" s="243"/>
      <c r="C550" s="243"/>
      <c r="D550" s="243"/>
      <c r="E550" s="243"/>
      <c r="F550" s="243"/>
      <c r="G550" s="243"/>
      <c r="H550" s="290"/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</row>
    <row r="551" spans="1:26" ht="18.75" customHeight="1">
      <c r="A551" s="243"/>
      <c r="B551" s="243"/>
      <c r="C551" s="243"/>
      <c r="D551" s="243"/>
      <c r="E551" s="243"/>
      <c r="F551" s="243"/>
      <c r="G551" s="243"/>
      <c r="H551" s="290"/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</row>
    <row r="552" spans="1:26" ht="18.75" customHeight="1">
      <c r="A552" s="243"/>
      <c r="B552" s="243"/>
      <c r="C552" s="243"/>
      <c r="D552" s="243"/>
      <c r="E552" s="243"/>
      <c r="F552" s="243"/>
      <c r="G552" s="243"/>
      <c r="H552" s="290"/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</row>
    <row r="553" spans="1:26" ht="18.75" customHeight="1">
      <c r="A553" s="243"/>
      <c r="B553" s="243"/>
      <c r="C553" s="243"/>
      <c r="D553" s="243"/>
      <c r="E553" s="243"/>
      <c r="F553" s="243"/>
      <c r="G553" s="243"/>
      <c r="H553" s="290"/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</row>
    <row r="554" spans="1:26" ht="18.75" customHeight="1">
      <c r="A554" s="243"/>
      <c r="B554" s="243"/>
      <c r="C554" s="243"/>
      <c r="D554" s="243"/>
      <c r="E554" s="243"/>
      <c r="F554" s="243"/>
      <c r="G554" s="243"/>
      <c r="H554" s="290"/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</row>
    <row r="555" spans="1:26" ht="18.75" customHeight="1">
      <c r="A555" s="243"/>
      <c r="B555" s="243"/>
      <c r="C555" s="243"/>
      <c r="D555" s="243"/>
      <c r="E555" s="243"/>
      <c r="F555" s="243"/>
      <c r="G555" s="243"/>
      <c r="H555" s="290"/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</row>
    <row r="556" spans="1:26" ht="18.75" customHeight="1">
      <c r="A556" s="243"/>
      <c r="B556" s="243"/>
      <c r="C556" s="243"/>
      <c r="D556" s="243"/>
      <c r="E556" s="243"/>
      <c r="F556" s="243"/>
      <c r="G556" s="243"/>
      <c r="H556" s="290"/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</row>
    <row r="557" spans="1:26" ht="18.75" customHeight="1">
      <c r="A557" s="243"/>
      <c r="B557" s="243"/>
      <c r="C557" s="243"/>
      <c r="D557" s="243"/>
      <c r="E557" s="243"/>
      <c r="F557" s="243"/>
      <c r="G557" s="243"/>
      <c r="H557" s="290"/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</row>
    <row r="558" spans="1:26" ht="18.75" customHeight="1">
      <c r="A558" s="243"/>
      <c r="B558" s="243"/>
      <c r="C558" s="243"/>
      <c r="D558" s="243"/>
      <c r="E558" s="243"/>
      <c r="F558" s="243"/>
      <c r="G558" s="243"/>
      <c r="H558" s="290"/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</row>
    <row r="559" spans="1:26" ht="18.75" customHeight="1">
      <c r="A559" s="243"/>
      <c r="B559" s="243"/>
      <c r="C559" s="243"/>
      <c r="D559" s="243"/>
      <c r="E559" s="243"/>
      <c r="F559" s="243"/>
      <c r="G559" s="243"/>
      <c r="H559" s="290"/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</row>
    <row r="560" spans="1:26" ht="18.75" customHeight="1">
      <c r="A560" s="243"/>
      <c r="B560" s="243"/>
      <c r="C560" s="243"/>
      <c r="D560" s="243"/>
      <c r="E560" s="243"/>
      <c r="F560" s="243"/>
      <c r="G560" s="243"/>
      <c r="H560" s="290"/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</row>
    <row r="561" spans="1:26" ht="18.75" customHeight="1">
      <c r="A561" s="243"/>
      <c r="B561" s="243"/>
      <c r="C561" s="243"/>
      <c r="D561" s="243"/>
      <c r="E561" s="243"/>
      <c r="F561" s="243"/>
      <c r="G561" s="243"/>
      <c r="H561" s="290"/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</row>
    <row r="562" spans="1:26" ht="18.75" customHeight="1">
      <c r="A562" s="243"/>
      <c r="B562" s="243"/>
      <c r="C562" s="243"/>
      <c r="D562" s="243"/>
      <c r="E562" s="243"/>
      <c r="F562" s="243"/>
      <c r="G562" s="243"/>
      <c r="H562" s="290"/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</row>
    <row r="563" spans="1:26" ht="18.75" customHeight="1">
      <c r="A563" s="243"/>
      <c r="B563" s="243"/>
      <c r="C563" s="243"/>
      <c r="D563" s="243"/>
      <c r="E563" s="243"/>
      <c r="F563" s="243"/>
      <c r="G563" s="243"/>
      <c r="H563" s="290"/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</row>
    <row r="564" spans="1:26" ht="18.75" customHeight="1">
      <c r="A564" s="243"/>
      <c r="B564" s="243"/>
      <c r="C564" s="243"/>
      <c r="D564" s="243"/>
      <c r="E564" s="243"/>
      <c r="F564" s="243"/>
      <c r="G564" s="243"/>
      <c r="H564" s="290"/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</row>
    <row r="565" spans="1:26" ht="18.75" customHeight="1">
      <c r="A565" s="243"/>
      <c r="B565" s="243"/>
      <c r="C565" s="243"/>
      <c r="D565" s="243"/>
      <c r="E565" s="243"/>
      <c r="F565" s="243"/>
      <c r="G565" s="243"/>
      <c r="H565" s="290"/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</row>
    <row r="566" spans="1:26" ht="18.75" customHeight="1">
      <c r="A566" s="243"/>
      <c r="B566" s="243"/>
      <c r="C566" s="243"/>
      <c r="D566" s="243"/>
      <c r="E566" s="243"/>
      <c r="F566" s="243"/>
      <c r="G566" s="243"/>
      <c r="H566" s="290"/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</row>
    <row r="567" spans="1:26" ht="18.75" customHeight="1">
      <c r="A567" s="243"/>
      <c r="B567" s="243"/>
      <c r="C567" s="243"/>
      <c r="D567" s="243"/>
      <c r="E567" s="243"/>
      <c r="F567" s="243"/>
      <c r="G567" s="243"/>
      <c r="H567" s="290"/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</row>
    <row r="568" spans="1:26" ht="18.75" customHeight="1">
      <c r="A568" s="243"/>
      <c r="B568" s="243"/>
      <c r="C568" s="243"/>
      <c r="D568" s="243"/>
      <c r="E568" s="243"/>
      <c r="F568" s="243"/>
      <c r="G568" s="243"/>
      <c r="H568" s="290"/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</row>
    <row r="569" spans="1:26" ht="18.75" customHeight="1">
      <c r="A569" s="243"/>
      <c r="B569" s="243"/>
      <c r="C569" s="243"/>
      <c r="D569" s="243"/>
      <c r="E569" s="243"/>
      <c r="F569" s="243"/>
      <c r="G569" s="243"/>
      <c r="H569" s="290"/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</row>
    <row r="570" spans="1:26" ht="18.75" customHeight="1">
      <c r="A570" s="243"/>
      <c r="B570" s="243"/>
      <c r="C570" s="243"/>
      <c r="D570" s="243"/>
      <c r="E570" s="243"/>
      <c r="F570" s="243"/>
      <c r="G570" s="243"/>
      <c r="H570" s="290"/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</row>
    <row r="571" spans="1:26" ht="18.75" customHeight="1">
      <c r="A571" s="243"/>
      <c r="B571" s="243"/>
      <c r="C571" s="243"/>
      <c r="D571" s="243"/>
      <c r="E571" s="243"/>
      <c r="F571" s="243"/>
      <c r="G571" s="243"/>
      <c r="H571" s="290"/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</row>
    <row r="572" spans="1:26" ht="18.75" customHeight="1">
      <c r="A572" s="243"/>
      <c r="B572" s="243"/>
      <c r="C572" s="243"/>
      <c r="D572" s="243"/>
      <c r="E572" s="243"/>
      <c r="F572" s="243"/>
      <c r="G572" s="243"/>
      <c r="H572" s="290"/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</row>
    <row r="573" spans="1:26" ht="18.75" customHeight="1">
      <c r="A573" s="243"/>
      <c r="B573" s="243"/>
      <c r="C573" s="243"/>
      <c r="D573" s="243"/>
      <c r="E573" s="243"/>
      <c r="F573" s="243"/>
      <c r="G573" s="243"/>
      <c r="H573" s="290"/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</row>
    <row r="574" spans="1:26" ht="18.75" customHeight="1">
      <c r="A574" s="243"/>
      <c r="B574" s="243"/>
      <c r="C574" s="243"/>
      <c r="D574" s="243"/>
      <c r="E574" s="243"/>
      <c r="F574" s="243"/>
      <c r="G574" s="243"/>
      <c r="H574" s="290"/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</row>
    <row r="575" spans="1:26" ht="18.75" customHeight="1">
      <c r="A575" s="243"/>
      <c r="B575" s="243"/>
      <c r="C575" s="243"/>
      <c r="D575" s="243"/>
      <c r="E575" s="243"/>
      <c r="F575" s="243"/>
      <c r="G575" s="243"/>
      <c r="H575" s="290"/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</row>
    <row r="576" spans="1:26" ht="18.75" customHeight="1">
      <c r="A576" s="243"/>
      <c r="B576" s="243"/>
      <c r="C576" s="243"/>
      <c r="D576" s="243"/>
      <c r="E576" s="243"/>
      <c r="F576" s="243"/>
      <c r="G576" s="243"/>
      <c r="H576" s="290"/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</row>
    <row r="577" spans="1:26" ht="18.75" customHeight="1">
      <c r="A577" s="243"/>
      <c r="B577" s="243"/>
      <c r="C577" s="243"/>
      <c r="D577" s="243"/>
      <c r="E577" s="243"/>
      <c r="F577" s="243"/>
      <c r="G577" s="243"/>
      <c r="H577" s="290"/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</row>
    <row r="578" spans="1:26" ht="18.75" customHeight="1">
      <c r="A578" s="243"/>
      <c r="B578" s="243"/>
      <c r="C578" s="243"/>
      <c r="D578" s="243"/>
      <c r="E578" s="243"/>
      <c r="F578" s="243"/>
      <c r="G578" s="243"/>
      <c r="H578" s="290"/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</row>
    <row r="579" spans="1:26" ht="18.75" customHeight="1">
      <c r="A579" s="243"/>
      <c r="B579" s="243"/>
      <c r="C579" s="243"/>
      <c r="D579" s="243"/>
      <c r="E579" s="243"/>
      <c r="F579" s="243"/>
      <c r="G579" s="243"/>
      <c r="H579" s="290"/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</row>
    <row r="580" spans="1:26" ht="18.75" customHeight="1">
      <c r="A580" s="243"/>
      <c r="B580" s="243"/>
      <c r="C580" s="243"/>
      <c r="D580" s="243"/>
      <c r="E580" s="243"/>
      <c r="F580" s="243"/>
      <c r="G580" s="243"/>
      <c r="H580" s="290"/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</row>
    <row r="581" spans="1:26" ht="18.75" customHeight="1">
      <c r="A581" s="243"/>
      <c r="B581" s="243"/>
      <c r="C581" s="243"/>
      <c r="D581" s="243"/>
      <c r="E581" s="243"/>
      <c r="F581" s="243"/>
      <c r="G581" s="243"/>
      <c r="H581" s="290"/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</row>
    <row r="582" spans="1:26" ht="18.75" customHeight="1">
      <c r="A582" s="243"/>
      <c r="B582" s="243"/>
      <c r="C582" s="243"/>
      <c r="D582" s="243"/>
      <c r="E582" s="243"/>
      <c r="F582" s="243"/>
      <c r="G582" s="243"/>
      <c r="H582" s="290"/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</row>
    <row r="583" spans="1:26" ht="18.75" customHeight="1">
      <c r="A583" s="243"/>
      <c r="B583" s="243"/>
      <c r="C583" s="243"/>
      <c r="D583" s="243"/>
      <c r="E583" s="243"/>
      <c r="F583" s="243"/>
      <c r="G583" s="243"/>
      <c r="H583" s="290"/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</row>
    <row r="584" spans="1:26" ht="18.75" customHeight="1">
      <c r="A584" s="243"/>
      <c r="B584" s="243"/>
      <c r="C584" s="243"/>
      <c r="D584" s="243"/>
      <c r="E584" s="243"/>
      <c r="F584" s="243"/>
      <c r="G584" s="243"/>
      <c r="H584" s="290"/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</row>
    <row r="585" spans="1:26" ht="18.75" customHeight="1">
      <c r="A585" s="243"/>
      <c r="B585" s="243"/>
      <c r="C585" s="243"/>
      <c r="D585" s="243"/>
      <c r="E585" s="243"/>
      <c r="F585" s="243"/>
      <c r="G585" s="243"/>
      <c r="H585" s="290"/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</row>
    <row r="586" spans="1:26" ht="18.75" customHeight="1">
      <c r="A586" s="243"/>
      <c r="B586" s="243"/>
      <c r="C586" s="243"/>
      <c r="D586" s="243"/>
      <c r="E586" s="243"/>
      <c r="F586" s="243"/>
      <c r="G586" s="243"/>
      <c r="H586" s="290"/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</row>
    <row r="587" spans="1:26" ht="18.75" customHeight="1">
      <c r="A587" s="243"/>
      <c r="B587" s="243"/>
      <c r="C587" s="243"/>
      <c r="D587" s="243"/>
      <c r="E587" s="243"/>
      <c r="F587" s="243"/>
      <c r="G587" s="243"/>
      <c r="H587" s="290"/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</row>
    <row r="588" spans="1:26" ht="18.75" customHeight="1">
      <c r="A588" s="243"/>
      <c r="B588" s="243"/>
      <c r="C588" s="243"/>
      <c r="D588" s="243"/>
      <c r="E588" s="243"/>
      <c r="F588" s="243"/>
      <c r="G588" s="243"/>
      <c r="H588" s="290"/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</row>
    <row r="589" spans="1:26" ht="18.75" customHeight="1">
      <c r="A589" s="243"/>
      <c r="B589" s="243"/>
      <c r="C589" s="243"/>
      <c r="D589" s="243"/>
      <c r="E589" s="243"/>
      <c r="F589" s="243"/>
      <c r="G589" s="243"/>
      <c r="H589" s="290"/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</row>
    <row r="590" spans="1:26" ht="18.75" customHeight="1">
      <c r="A590" s="243"/>
      <c r="B590" s="243"/>
      <c r="C590" s="243"/>
      <c r="D590" s="243"/>
      <c r="E590" s="243"/>
      <c r="F590" s="243"/>
      <c r="G590" s="243"/>
      <c r="H590" s="290"/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</row>
    <row r="591" spans="1:26" ht="18.75" customHeight="1">
      <c r="A591" s="243"/>
      <c r="B591" s="243"/>
      <c r="C591" s="243"/>
      <c r="D591" s="243"/>
      <c r="E591" s="243"/>
      <c r="F591" s="243"/>
      <c r="G591" s="243"/>
      <c r="H591" s="290"/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</row>
    <row r="592" spans="1:26" ht="18.75" customHeight="1">
      <c r="A592" s="243"/>
      <c r="B592" s="243"/>
      <c r="C592" s="243"/>
      <c r="D592" s="243"/>
      <c r="E592" s="243"/>
      <c r="F592" s="243"/>
      <c r="G592" s="243"/>
      <c r="H592" s="290"/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</row>
    <row r="593" spans="1:26" ht="18.75" customHeight="1">
      <c r="A593" s="243"/>
      <c r="B593" s="243"/>
      <c r="C593" s="243"/>
      <c r="D593" s="243"/>
      <c r="E593" s="243"/>
      <c r="F593" s="243"/>
      <c r="G593" s="243"/>
      <c r="H593" s="290"/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</row>
    <row r="594" spans="1:26" ht="18.75" customHeight="1">
      <c r="A594" s="243"/>
      <c r="B594" s="243"/>
      <c r="C594" s="243"/>
      <c r="D594" s="243"/>
      <c r="E594" s="243"/>
      <c r="F594" s="243"/>
      <c r="G594" s="243"/>
      <c r="H594" s="290"/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</row>
    <row r="595" spans="1:26" ht="18.75" customHeight="1">
      <c r="A595" s="243"/>
      <c r="B595" s="243"/>
      <c r="C595" s="243"/>
      <c r="D595" s="243"/>
      <c r="E595" s="243"/>
      <c r="F595" s="243"/>
      <c r="G595" s="243"/>
      <c r="H595" s="290"/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</row>
    <row r="596" spans="1:26" ht="18.75" customHeight="1">
      <c r="A596" s="243"/>
      <c r="B596" s="243"/>
      <c r="C596" s="243"/>
      <c r="D596" s="243"/>
      <c r="E596" s="243"/>
      <c r="F596" s="243"/>
      <c r="G596" s="243"/>
      <c r="H596" s="290"/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</row>
    <row r="597" spans="1:26" ht="18.75" customHeight="1">
      <c r="A597" s="243"/>
      <c r="B597" s="243"/>
      <c r="C597" s="243"/>
      <c r="D597" s="243"/>
      <c r="E597" s="243"/>
      <c r="F597" s="243"/>
      <c r="G597" s="243"/>
      <c r="H597" s="290"/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</row>
    <row r="598" spans="1:26" ht="18.75" customHeight="1">
      <c r="A598" s="243"/>
      <c r="B598" s="243"/>
      <c r="C598" s="243"/>
      <c r="D598" s="243"/>
      <c r="E598" s="243"/>
      <c r="F598" s="243"/>
      <c r="G598" s="243"/>
      <c r="H598" s="290"/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</row>
    <row r="599" spans="1:26" ht="18.75" customHeight="1">
      <c r="A599" s="243"/>
      <c r="B599" s="243"/>
      <c r="C599" s="243"/>
      <c r="D599" s="243"/>
      <c r="E599" s="243"/>
      <c r="F599" s="243"/>
      <c r="G599" s="243"/>
      <c r="H599" s="290"/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</row>
    <row r="600" spans="1:26" ht="18.75" customHeight="1">
      <c r="A600" s="243"/>
      <c r="B600" s="243"/>
      <c r="C600" s="243"/>
      <c r="D600" s="243"/>
      <c r="E600" s="243"/>
      <c r="F600" s="243"/>
      <c r="G600" s="243"/>
      <c r="H600" s="290"/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</row>
    <row r="601" spans="1:26" ht="18.75" customHeight="1">
      <c r="A601" s="243"/>
      <c r="B601" s="243"/>
      <c r="C601" s="243"/>
      <c r="D601" s="243"/>
      <c r="E601" s="243"/>
      <c r="F601" s="243"/>
      <c r="G601" s="243"/>
      <c r="H601" s="290"/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</row>
    <row r="602" spans="1:26" ht="18.75" customHeight="1">
      <c r="A602" s="243"/>
      <c r="B602" s="243"/>
      <c r="C602" s="243"/>
      <c r="D602" s="243"/>
      <c r="E602" s="243"/>
      <c r="F602" s="243"/>
      <c r="G602" s="243"/>
      <c r="H602" s="290"/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</row>
    <row r="603" spans="1:26" ht="18.75" customHeight="1">
      <c r="A603" s="243"/>
      <c r="B603" s="243"/>
      <c r="C603" s="243"/>
      <c r="D603" s="243"/>
      <c r="E603" s="243"/>
      <c r="F603" s="243"/>
      <c r="G603" s="243"/>
      <c r="H603" s="290"/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</row>
    <row r="604" spans="1:26" ht="18.75" customHeight="1">
      <c r="A604" s="243"/>
      <c r="B604" s="243"/>
      <c r="C604" s="243"/>
      <c r="D604" s="243"/>
      <c r="E604" s="243"/>
      <c r="F604" s="243"/>
      <c r="G604" s="243"/>
      <c r="H604" s="290"/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</row>
    <row r="605" spans="1:26" ht="18.75" customHeight="1">
      <c r="A605" s="243"/>
      <c r="B605" s="243"/>
      <c r="C605" s="243"/>
      <c r="D605" s="243"/>
      <c r="E605" s="243"/>
      <c r="F605" s="243"/>
      <c r="G605" s="243"/>
      <c r="H605" s="290"/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</row>
    <row r="606" spans="1:26" ht="18.75" customHeight="1">
      <c r="A606" s="243"/>
      <c r="B606" s="243"/>
      <c r="C606" s="243"/>
      <c r="D606" s="243"/>
      <c r="E606" s="243"/>
      <c r="F606" s="243"/>
      <c r="G606" s="243"/>
      <c r="H606" s="290"/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</row>
    <row r="607" spans="1:26" ht="18.75" customHeight="1">
      <c r="A607" s="243"/>
      <c r="B607" s="243"/>
      <c r="C607" s="243"/>
      <c r="D607" s="243"/>
      <c r="E607" s="243"/>
      <c r="F607" s="243"/>
      <c r="G607" s="243"/>
      <c r="H607" s="290"/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</row>
    <row r="608" spans="1:26" ht="18.75" customHeight="1">
      <c r="A608" s="243"/>
      <c r="B608" s="243"/>
      <c r="C608" s="243"/>
      <c r="D608" s="243"/>
      <c r="E608" s="243"/>
      <c r="F608" s="243"/>
      <c r="G608" s="243"/>
      <c r="H608" s="290"/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</row>
    <row r="609" spans="1:26" ht="18.75" customHeight="1">
      <c r="A609" s="243"/>
      <c r="B609" s="243"/>
      <c r="C609" s="243"/>
      <c r="D609" s="243"/>
      <c r="E609" s="243"/>
      <c r="F609" s="243"/>
      <c r="G609" s="243"/>
      <c r="H609" s="290"/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</row>
    <row r="610" spans="1:26" ht="18.75" customHeight="1">
      <c r="A610" s="243"/>
      <c r="B610" s="243"/>
      <c r="C610" s="243"/>
      <c r="D610" s="243"/>
      <c r="E610" s="243"/>
      <c r="F610" s="243"/>
      <c r="G610" s="243"/>
      <c r="H610" s="290"/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</row>
    <row r="611" spans="1:26" ht="18.75" customHeight="1">
      <c r="A611" s="243"/>
      <c r="B611" s="243"/>
      <c r="C611" s="243"/>
      <c r="D611" s="243"/>
      <c r="E611" s="243"/>
      <c r="F611" s="243"/>
      <c r="G611" s="243"/>
      <c r="H611" s="290"/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</row>
    <row r="612" spans="1:26" ht="18.75" customHeight="1">
      <c r="A612" s="243"/>
      <c r="B612" s="243"/>
      <c r="C612" s="243"/>
      <c r="D612" s="243"/>
      <c r="E612" s="243"/>
      <c r="F612" s="243"/>
      <c r="G612" s="243"/>
      <c r="H612" s="290"/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</row>
    <row r="613" spans="1:26" ht="18.75" customHeight="1">
      <c r="A613" s="243"/>
      <c r="B613" s="243"/>
      <c r="C613" s="243"/>
      <c r="D613" s="243"/>
      <c r="E613" s="243"/>
      <c r="F613" s="243"/>
      <c r="G613" s="243"/>
      <c r="H613" s="290"/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</row>
    <row r="614" spans="1:26" ht="18.75" customHeight="1">
      <c r="A614" s="243"/>
      <c r="B614" s="243"/>
      <c r="C614" s="243"/>
      <c r="D614" s="243"/>
      <c r="E614" s="243"/>
      <c r="F614" s="243"/>
      <c r="G614" s="243"/>
      <c r="H614" s="290"/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</row>
    <row r="615" spans="1:26" ht="18.75" customHeight="1">
      <c r="A615" s="243"/>
      <c r="B615" s="243"/>
      <c r="C615" s="243"/>
      <c r="D615" s="243"/>
      <c r="E615" s="243"/>
      <c r="F615" s="243"/>
      <c r="G615" s="243"/>
      <c r="H615" s="290"/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</row>
    <row r="616" spans="1:26" ht="18.75" customHeight="1">
      <c r="A616" s="243"/>
      <c r="B616" s="243"/>
      <c r="C616" s="243"/>
      <c r="D616" s="243"/>
      <c r="E616" s="243"/>
      <c r="F616" s="243"/>
      <c r="G616" s="243"/>
      <c r="H616" s="290"/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</row>
    <row r="617" spans="1:26" ht="18.75" customHeight="1">
      <c r="A617" s="243"/>
      <c r="B617" s="243"/>
      <c r="C617" s="243"/>
      <c r="D617" s="243"/>
      <c r="E617" s="243"/>
      <c r="F617" s="243"/>
      <c r="G617" s="243"/>
      <c r="H617" s="290"/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</row>
    <row r="618" spans="1:26" ht="18.75" customHeight="1">
      <c r="A618" s="243"/>
      <c r="B618" s="243"/>
      <c r="C618" s="243"/>
      <c r="D618" s="243"/>
      <c r="E618" s="243"/>
      <c r="F618" s="243"/>
      <c r="G618" s="243"/>
      <c r="H618" s="290"/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</row>
    <row r="619" spans="1:26" ht="18.75" customHeight="1">
      <c r="A619" s="243"/>
      <c r="B619" s="243"/>
      <c r="C619" s="243"/>
      <c r="D619" s="243"/>
      <c r="E619" s="243"/>
      <c r="F619" s="243"/>
      <c r="G619" s="243"/>
      <c r="H619" s="290"/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</row>
    <row r="620" spans="1:26" ht="18.75" customHeight="1">
      <c r="A620" s="243"/>
      <c r="B620" s="243"/>
      <c r="C620" s="243"/>
      <c r="D620" s="243"/>
      <c r="E620" s="243"/>
      <c r="F620" s="243"/>
      <c r="G620" s="243"/>
      <c r="H620" s="290"/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</row>
    <row r="621" spans="1:26" ht="18.75" customHeight="1">
      <c r="A621" s="243"/>
      <c r="B621" s="243"/>
      <c r="C621" s="243"/>
      <c r="D621" s="243"/>
      <c r="E621" s="243"/>
      <c r="F621" s="243"/>
      <c r="G621" s="243"/>
      <c r="H621" s="290"/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</row>
    <row r="622" spans="1:26" ht="18.75" customHeight="1">
      <c r="A622" s="243"/>
      <c r="B622" s="243"/>
      <c r="C622" s="243"/>
      <c r="D622" s="243"/>
      <c r="E622" s="243"/>
      <c r="F622" s="243"/>
      <c r="G622" s="243"/>
      <c r="H622" s="290"/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</row>
    <row r="623" spans="1:26" ht="18.75" customHeight="1">
      <c r="A623" s="243"/>
      <c r="B623" s="243"/>
      <c r="C623" s="243"/>
      <c r="D623" s="243"/>
      <c r="E623" s="243"/>
      <c r="F623" s="243"/>
      <c r="G623" s="243"/>
      <c r="H623" s="290"/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</row>
    <row r="624" spans="1:26" ht="18.75" customHeight="1">
      <c r="A624" s="243"/>
      <c r="B624" s="243"/>
      <c r="C624" s="243"/>
      <c r="D624" s="243"/>
      <c r="E624" s="243"/>
      <c r="F624" s="243"/>
      <c r="G624" s="243"/>
      <c r="H624" s="290"/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</row>
    <row r="625" spans="1:26" ht="18.75" customHeight="1">
      <c r="A625" s="243"/>
      <c r="B625" s="243"/>
      <c r="C625" s="243"/>
      <c r="D625" s="243"/>
      <c r="E625" s="243"/>
      <c r="F625" s="243"/>
      <c r="G625" s="243"/>
      <c r="H625" s="290"/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</row>
    <row r="626" spans="1:26" ht="18.75" customHeight="1">
      <c r="A626" s="243"/>
      <c r="B626" s="243"/>
      <c r="C626" s="243"/>
      <c r="D626" s="243"/>
      <c r="E626" s="243"/>
      <c r="F626" s="243"/>
      <c r="G626" s="243"/>
      <c r="H626" s="290"/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</row>
    <row r="627" spans="1:26" ht="18.75" customHeight="1">
      <c r="A627" s="243"/>
      <c r="B627" s="243"/>
      <c r="C627" s="243"/>
      <c r="D627" s="243"/>
      <c r="E627" s="243"/>
      <c r="F627" s="243"/>
      <c r="G627" s="243"/>
      <c r="H627" s="290"/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</row>
    <row r="628" spans="1:26" ht="18.75" customHeight="1">
      <c r="A628" s="243"/>
      <c r="B628" s="243"/>
      <c r="C628" s="243"/>
      <c r="D628" s="243"/>
      <c r="E628" s="243"/>
      <c r="F628" s="243"/>
      <c r="G628" s="243"/>
      <c r="H628" s="290"/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</row>
    <row r="629" spans="1:26" ht="18.75" customHeight="1">
      <c r="A629" s="243"/>
      <c r="B629" s="243"/>
      <c r="C629" s="243"/>
      <c r="D629" s="243"/>
      <c r="E629" s="243"/>
      <c r="F629" s="243"/>
      <c r="G629" s="243"/>
      <c r="H629" s="290"/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</row>
    <row r="630" spans="1:26" ht="18.75" customHeight="1">
      <c r="A630" s="243"/>
      <c r="B630" s="243"/>
      <c r="C630" s="243"/>
      <c r="D630" s="243"/>
      <c r="E630" s="243"/>
      <c r="F630" s="243"/>
      <c r="G630" s="243"/>
      <c r="H630" s="290"/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</row>
    <row r="631" spans="1:26" ht="18.75" customHeight="1">
      <c r="A631" s="243"/>
      <c r="B631" s="243"/>
      <c r="C631" s="243"/>
      <c r="D631" s="243"/>
      <c r="E631" s="243"/>
      <c r="F631" s="243"/>
      <c r="G631" s="243"/>
      <c r="H631" s="290"/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</row>
    <row r="632" spans="1:26" ht="18.75" customHeight="1">
      <c r="A632" s="243"/>
      <c r="B632" s="243"/>
      <c r="C632" s="243"/>
      <c r="D632" s="243"/>
      <c r="E632" s="243"/>
      <c r="F632" s="243"/>
      <c r="G632" s="243"/>
      <c r="H632" s="290"/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</row>
    <row r="633" spans="1:26" ht="18.75" customHeight="1">
      <c r="A633" s="243"/>
      <c r="B633" s="243"/>
      <c r="C633" s="243"/>
      <c r="D633" s="243"/>
      <c r="E633" s="243"/>
      <c r="F633" s="243"/>
      <c r="G633" s="243"/>
      <c r="H633" s="290"/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</row>
    <row r="634" spans="1:26" ht="18.75" customHeight="1">
      <c r="A634" s="243"/>
      <c r="B634" s="243"/>
      <c r="C634" s="243"/>
      <c r="D634" s="243"/>
      <c r="E634" s="243"/>
      <c r="F634" s="243"/>
      <c r="G634" s="243"/>
      <c r="H634" s="290"/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</row>
    <row r="635" spans="1:26" ht="18.75" customHeight="1">
      <c r="A635" s="243"/>
      <c r="B635" s="243"/>
      <c r="C635" s="243"/>
      <c r="D635" s="243"/>
      <c r="E635" s="243"/>
      <c r="F635" s="243"/>
      <c r="G635" s="243"/>
      <c r="H635" s="290"/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</row>
    <row r="636" spans="1:26" ht="18.75" customHeight="1">
      <c r="A636" s="243"/>
      <c r="B636" s="243"/>
      <c r="C636" s="243"/>
      <c r="D636" s="243"/>
      <c r="E636" s="243"/>
      <c r="F636" s="243"/>
      <c r="G636" s="243"/>
      <c r="H636" s="290"/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</row>
    <row r="637" spans="1:26" ht="18.75" customHeight="1">
      <c r="A637" s="243"/>
      <c r="B637" s="243"/>
      <c r="C637" s="243"/>
      <c r="D637" s="243"/>
      <c r="E637" s="243"/>
      <c r="F637" s="243"/>
      <c r="G637" s="243"/>
      <c r="H637" s="290"/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</row>
    <row r="638" spans="1:26" ht="18.75" customHeight="1">
      <c r="A638" s="243"/>
      <c r="B638" s="243"/>
      <c r="C638" s="243"/>
      <c r="D638" s="243"/>
      <c r="E638" s="243"/>
      <c r="F638" s="243"/>
      <c r="G638" s="243"/>
      <c r="H638" s="290"/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</row>
    <row r="639" spans="1:26" ht="18.75" customHeight="1">
      <c r="A639" s="243"/>
      <c r="B639" s="243"/>
      <c r="C639" s="243"/>
      <c r="D639" s="243"/>
      <c r="E639" s="243"/>
      <c r="F639" s="243"/>
      <c r="G639" s="243"/>
      <c r="H639" s="290"/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</row>
    <row r="640" spans="1:26" ht="18.75" customHeight="1">
      <c r="A640" s="243"/>
      <c r="B640" s="243"/>
      <c r="C640" s="243"/>
      <c r="D640" s="243"/>
      <c r="E640" s="243"/>
      <c r="F640" s="243"/>
      <c r="G640" s="243"/>
      <c r="H640" s="290"/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</row>
    <row r="641" spans="1:26" ht="18.75" customHeight="1">
      <c r="A641" s="243"/>
      <c r="B641" s="243"/>
      <c r="C641" s="243"/>
      <c r="D641" s="243"/>
      <c r="E641" s="243"/>
      <c r="F641" s="243"/>
      <c r="G641" s="243"/>
      <c r="H641" s="290"/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</row>
    <row r="642" spans="1:26" ht="18.75" customHeight="1">
      <c r="A642" s="243"/>
      <c r="B642" s="243"/>
      <c r="C642" s="243"/>
      <c r="D642" s="243"/>
      <c r="E642" s="243"/>
      <c r="F642" s="243"/>
      <c r="G642" s="243"/>
      <c r="H642" s="290"/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</row>
    <row r="643" spans="1:26" ht="18.75" customHeight="1">
      <c r="A643" s="243"/>
      <c r="B643" s="243"/>
      <c r="C643" s="243"/>
      <c r="D643" s="243"/>
      <c r="E643" s="243"/>
      <c r="F643" s="243"/>
      <c r="G643" s="243"/>
      <c r="H643" s="290"/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</row>
    <row r="644" spans="1:26" ht="18.75" customHeight="1">
      <c r="A644" s="243"/>
      <c r="B644" s="243"/>
      <c r="C644" s="243"/>
      <c r="D644" s="243"/>
      <c r="E644" s="243"/>
      <c r="F644" s="243"/>
      <c r="G644" s="243"/>
      <c r="H644" s="290"/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</row>
    <row r="645" spans="1:26" ht="18.75" customHeight="1">
      <c r="A645" s="243"/>
      <c r="B645" s="243"/>
      <c r="C645" s="243"/>
      <c r="D645" s="243"/>
      <c r="E645" s="243"/>
      <c r="F645" s="243"/>
      <c r="G645" s="243"/>
      <c r="H645" s="290"/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</row>
    <row r="646" spans="1:26" ht="18.75" customHeight="1">
      <c r="A646" s="243"/>
      <c r="B646" s="243"/>
      <c r="C646" s="243"/>
      <c r="D646" s="243"/>
      <c r="E646" s="243"/>
      <c r="F646" s="243"/>
      <c r="G646" s="243"/>
      <c r="H646" s="290"/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</row>
    <row r="647" spans="1:26" ht="18.75" customHeight="1">
      <c r="A647" s="243"/>
      <c r="B647" s="243"/>
      <c r="C647" s="243"/>
      <c r="D647" s="243"/>
      <c r="E647" s="243"/>
      <c r="F647" s="243"/>
      <c r="G647" s="243"/>
      <c r="H647" s="290"/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</row>
    <row r="648" spans="1:26" ht="18.75" customHeight="1">
      <c r="A648" s="243"/>
      <c r="B648" s="243"/>
      <c r="C648" s="243"/>
      <c r="D648" s="243"/>
      <c r="E648" s="243"/>
      <c r="F648" s="243"/>
      <c r="G648" s="243"/>
      <c r="H648" s="290"/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</row>
    <row r="649" spans="1:26" ht="18.75" customHeight="1">
      <c r="A649" s="243"/>
      <c r="B649" s="243"/>
      <c r="C649" s="243"/>
      <c r="D649" s="243"/>
      <c r="E649" s="243"/>
      <c r="F649" s="243"/>
      <c r="G649" s="243"/>
      <c r="H649" s="290"/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</row>
    <row r="650" spans="1:26" ht="18.75" customHeight="1">
      <c r="A650" s="243"/>
      <c r="B650" s="243"/>
      <c r="C650" s="243"/>
      <c r="D650" s="243"/>
      <c r="E650" s="243"/>
      <c r="F650" s="243"/>
      <c r="G650" s="243"/>
      <c r="H650" s="290"/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</row>
    <row r="651" spans="1:26" ht="18.75" customHeight="1">
      <c r="A651" s="243"/>
      <c r="B651" s="243"/>
      <c r="C651" s="243"/>
      <c r="D651" s="243"/>
      <c r="E651" s="243"/>
      <c r="F651" s="243"/>
      <c r="G651" s="243"/>
      <c r="H651" s="290"/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</row>
    <row r="652" spans="1:26" ht="18.75" customHeight="1">
      <c r="A652" s="243"/>
      <c r="B652" s="243"/>
      <c r="C652" s="243"/>
      <c r="D652" s="243"/>
      <c r="E652" s="243"/>
      <c r="F652" s="243"/>
      <c r="G652" s="243"/>
      <c r="H652" s="290"/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</row>
    <row r="653" spans="1:26" ht="18.75" customHeight="1">
      <c r="A653" s="243"/>
      <c r="B653" s="243"/>
      <c r="C653" s="243"/>
      <c r="D653" s="243"/>
      <c r="E653" s="243"/>
      <c r="F653" s="243"/>
      <c r="G653" s="243"/>
      <c r="H653" s="290"/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</row>
    <row r="654" spans="1:26" ht="18.75" customHeight="1">
      <c r="A654" s="243"/>
      <c r="B654" s="243"/>
      <c r="C654" s="243"/>
      <c r="D654" s="243"/>
      <c r="E654" s="243"/>
      <c r="F654" s="243"/>
      <c r="G654" s="243"/>
      <c r="H654" s="290"/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</row>
    <row r="655" spans="1:26" ht="18.75" customHeight="1">
      <c r="A655" s="243"/>
      <c r="B655" s="243"/>
      <c r="C655" s="243"/>
      <c r="D655" s="243"/>
      <c r="E655" s="243"/>
      <c r="F655" s="243"/>
      <c r="G655" s="243"/>
      <c r="H655" s="290"/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</row>
    <row r="656" spans="1:26" ht="18.75" customHeight="1">
      <c r="A656" s="243"/>
      <c r="B656" s="243"/>
      <c r="C656" s="243"/>
      <c r="D656" s="243"/>
      <c r="E656" s="243"/>
      <c r="F656" s="243"/>
      <c r="G656" s="243"/>
      <c r="H656" s="290"/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</row>
    <row r="657" spans="1:26" ht="18.75" customHeight="1">
      <c r="A657" s="243"/>
      <c r="B657" s="243"/>
      <c r="C657" s="243"/>
      <c r="D657" s="243"/>
      <c r="E657" s="243"/>
      <c r="F657" s="243"/>
      <c r="G657" s="243"/>
      <c r="H657" s="290"/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</row>
    <row r="658" spans="1:26" ht="18.75" customHeight="1">
      <c r="A658" s="243"/>
      <c r="B658" s="243"/>
      <c r="C658" s="243"/>
      <c r="D658" s="243"/>
      <c r="E658" s="243"/>
      <c r="F658" s="243"/>
      <c r="G658" s="243"/>
      <c r="H658" s="290"/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</row>
    <row r="659" spans="1:26" ht="18.75" customHeight="1">
      <c r="A659" s="243"/>
      <c r="B659" s="243"/>
      <c r="C659" s="243"/>
      <c r="D659" s="243"/>
      <c r="E659" s="243"/>
      <c r="F659" s="243"/>
      <c r="G659" s="243"/>
      <c r="H659" s="290"/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</row>
    <row r="660" spans="1:26" ht="18.75" customHeight="1">
      <c r="A660" s="243"/>
      <c r="B660" s="243"/>
      <c r="C660" s="243"/>
      <c r="D660" s="243"/>
      <c r="E660" s="243"/>
      <c r="F660" s="243"/>
      <c r="G660" s="243"/>
      <c r="H660" s="290"/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</row>
    <row r="661" spans="1:26" ht="18.75" customHeight="1">
      <c r="A661" s="243"/>
      <c r="B661" s="243"/>
      <c r="C661" s="243"/>
      <c r="D661" s="243"/>
      <c r="E661" s="243"/>
      <c r="F661" s="243"/>
      <c r="G661" s="243"/>
      <c r="H661" s="290"/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</row>
    <row r="662" spans="1:26" ht="18.75" customHeight="1">
      <c r="A662" s="243"/>
      <c r="B662" s="243"/>
      <c r="C662" s="243"/>
      <c r="D662" s="243"/>
      <c r="E662" s="243"/>
      <c r="F662" s="243"/>
      <c r="G662" s="243"/>
      <c r="H662" s="290"/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</row>
    <row r="663" spans="1:26" ht="18.75" customHeight="1">
      <c r="A663" s="243"/>
      <c r="B663" s="243"/>
      <c r="C663" s="243"/>
      <c r="D663" s="243"/>
      <c r="E663" s="243"/>
      <c r="F663" s="243"/>
      <c r="G663" s="243"/>
      <c r="H663" s="290"/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</row>
    <row r="664" spans="1:26" ht="18.75" customHeight="1">
      <c r="A664" s="243"/>
      <c r="B664" s="243"/>
      <c r="C664" s="243"/>
      <c r="D664" s="243"/>
      <c r="E664" s="243"/>
      <c r="F664" s="243"/>
      <c r="G664" s="243"/>
      <c r="H664" s="290"/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</row>
    <row r="665" spans="1:26" ht="18.75" customHeight="1">
      <c r="A665" s="243"/>
      <c r="B665" s="243"/>
      <c r="C665" s="243"/>
      <c r="D665" s="243"/>
      <c r="E665" s="243"/>
      <c r="F665" s="243"/>
      <c r="G665" s="243"/>
      <c r="H665" s="290"/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</row>
    <row r="666" spans="1:26" ht="18.75" customHeight="1">
      <c r="A666" s="243"/>
      <c r="B666" s="243"/>
      <c r="C666" s="243"/>
      <c r="D666" s="243"/>
      <c r="E666" s="243"/>
      <c r="F666" s="243"/>
      <c r="G666" s="243"/>
      <c r="H666" s="290"/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</row>
    <row r="667" spans="1:26" ht="18.75" customHeight="1">
      <c r="A667" s="243"/>
      <c r="B667" s="243"/>
      <c r="C667" s="243"/>
      <c r="D667" s="243"/>
      <c r="E667" s="243"/>
      <c r="F667" s="243"/>
      <c r="G667" s="243"/>
      <c r="H667" s="290"/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</row>
    <row r="668" spans="1:26" ht="18.75" customHeight="1">
      <c r="A668" s="243"/>
      <c r="B668" s="243"/>
      <c r="C668" s="243"/>
      <c r="D668" s="243"/>
      <c r="E668" s="243"/>
      <c r="F668" s="243"/>
      <c r="G668" s="243"/>
      <c r="H668" s="290"/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</row>
    <row r="669" spans="1:26" ht="18.75" customHeight="1">
      <c r="A669" s="243"/>
      <c r="B669" s="243"/>
      <c r="C669" s="243"/>
      <c r="D669" s="243"/>
      <c r="E669" s="243"/>
      <c r="F669" s="243"/>
      <c r="G669" s="243"/>
      <c r="H669" s="290"/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</row>
    <row r="670" spans="1:26" ht="18.75" customHeight="1">
      <c r="A670" s="243"/>
      <c r="B670" s="243"/>
      <c r="C670" s="243"/>
      <c r="D670" s="243"/>
      <c r="E670" s="243"/>
      <c r="F670" s="243"/>
      <c r="G670" s="243"/>
      <c r="H670" s="290"/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</row>
    <row r="671" spans="1:26" ht="18.75" customHeight="1">
      <c r="A671" s="243"/>
      <c r="B671" s="243"/>
      <c r="C671" s="243"/>
      <c r="D671" s="243"/>
      <c r="E671" s="243"/>
      <c r="F671" s="243"/>
      <c r="G671" s="243"/>
      <c r="H671" s="290"/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</row>
    <row r="672" spans="1:26" ht="18.75" customHeight="1">
      <c r="A672" s="243"/>
      <c r="B672" s="243"/>
      <c r="C672" s="243"/>
      <c r="D672" s="243"/>
      <c r="E672" s="243"/>
      <c r="F672" s="243"/>
      <c r="G672" s="243"/>
      <c r="H672" s="290"/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</row>
    <row r="673" spans="1:26" ht="18.75" customHeight="1">
      <c r="A673" s="243"/>
      <c r="B673" s="243"/>
      <c r="C673" s="243"/>
      <c r="D673" s="243"/>
      <c r="E673" s="243"/>
      <c r="F673" s="243"/>
      <c r="G673" s="243"/>
      <c r="H673" s="290"/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</row>
    <row r="674" spans="1:26" ht="18.75" customHeight="1">
      <c r="A674" s="243"/>
      <c r="B674" s="243"/>
      <c r="C674" s="243"/>
      <c r="D674" s="243"/>
      <c r="E674" s="243"/>
      <c r="F674" s="243"/>
      <c r="G674" s="243"/>
      <c r="H674" s="290"/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</row>
    <row r="675" spans="1:26" ht="18.75" customHeight="1">
      <c r="A675" s="243"/>
      <c r="B675" s="243"/>
      <c r="C675" s="243"/>
      <c r="D675" s="243"/>
      <c r="E675" s="243"/>
      <c r="F675" s="243"/>
      <c r="G675" s="243"/>
      <c r="H675" s="290"/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</row>
    <row r="676" spans="1:26" ht="18.75" customHeight="1">
      <c r="A676" s="243"/>
      <c r="B676" s="243"/>
      <c r="C676" s="243"/>
      <c r="D676" s="243"/>
      <c r="E676" s="243"/>
      <c r="F676" s="243"/>
      <c r="G676" s="243"/>
      <c r="H676" s="290"/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</row>
    <row r="677" spans="1:26" ht="18.75" customHeight="1">
      <c r="A677" s="243"/>
      <c r="B677" s="243"/>
      <c r="C677" s="243"/>
      <c r="D677" s="243"/>
      <c r="E677" s="243"/>
      <c r="F677" s="243"/>
      <c r="G677" s="243"/>
      <c r="H677" s="290"/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</row>
    <row r="678" spans="1:26" ht="18.75" customHeight="1">
      <c r="A678" s="243"/>
      <c r="B678" s="243"/>
      <c r="C678" s="243"/>
      <c r="D678" s="243"/>
      <c r="E678" s="243"/>
      <c r="F678" s="243"/>
      <c r="G678" s="243"/>
      <c r="H678" s="290"/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</row>
    <row r="679" spans="1:26" ht="18.75" customHeight="1">
      <c r="A679" s="243"/>
      <c r="B679" s="243"/>
      <c r="C679" s="243"/>
      <c r="D679" s="243"/>
      <c r="E679" s="243"/>
      <c r="F679" s="243"/>
      <c r="G679" s="243"/>
      <c r="H679" s="290"/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</row>
    <row r="680" spans="1:26" ht="18.75" customHeight="1">
      <c r="A680" s="243"/>
      <c r="B680" s="243"/>
      <c r="C680" s="243"/>
      <c r="D680" s="243"/>
      <c r="E680" s="243"/>
      <c r="F680" s="243"/>
      <c r="G680" s="243"/>
      <c r="H680" s="290"/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</row>
    <row r="681" spans="1:26" ht="18.75" customHeight="1">
      <c r="A681" s="243"/>
      <c r="B681" s="243"/>
      <c r="C681" s="243"/>
      <c r="D681" s="243"/>
      <c r="E681" s="243"/>
      <c r="F681" s="243"/>
      <c r="G681" s="243"/>
      <c r="H681" s="290"/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</row>
    <row r="682" spans="1:26" ht="18.75" customHeight="1">
      <c r="A682" s="243"/>
      <c r="B682" s="243"/>
      <c r="C682" s="243"/>
      <c r="D682" s="243"/>
      <c r="E682" s="243"/>
      <c r="F682" s="243"/>
      <c r="G682" s="243"/>
      <c r="H682" s="290"/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</row>
    <row r="683" spans="1:26" ht="18.75" customHeight="1">
      <c r="A683" s="243"/>
      <c r="B683" s="243"/>
      <c r="C683" s="243"/>
      <c r="D683" s="243"/>
      <c r="E683" s="243"/>
      <c r="F683" s="243"/>
      <c r="G683" s="243"/>
      <c r="H683" s="290"/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</row>
    <row r="684" spans="1:26" ht="18.75" customHeight="1">
      <c r="A684" s="243"/>
      <c r="B684" s="243"/>
      <c r="C684" s="243"/>
      <c r="D684" s="243"/>
      <c r="E684" s="243"/>
      <c r="F684" s="243"/>
      <c r="G684" s="243"/>
      <c r="H684" s="290"/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</row>
    <row r="685" spans="1:26" ht="18.75" customHeight="1">
      <c r="A685" s="243"/>
      <c r="B685" s="243"/>
      <c r="C685" s="243"/>
      <c r="D685" s="243"/>
      <c r="E685" s="243"/>
      <c r="F685" s="243"/>
      <c r="G685" s="243"/>
      <c r="H685" s="290"/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</row>
    <row r="686" spans="1:26" ht="18.75" customHeight="1">
      <c r="A686" s="243"/>
      <c r="B686" s="243"/>
      <c r="C686" s="243"/>
      <c r="D686" s="243"/>
      <c r="E686" s="243"/>
      <c r="F686" s="243"/>
      <c r="G686" s="243"/>
      <c r="H686" s="290"/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</row>
    <row r="687" spans="1:26" ht="18.75" customHeight="1">
      <c r="A687" s="243"/>
      <c r="B687" s="243"/>
      <c r="C687" s="243"/>
      <c r="D687" s="243"/>
      <c r="E687" s="243"/>
      <c r="F687" s="243"/>
      <c r="G687" s="243"/>
      <c r="H687" s="290"/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</row>
    <row r="688" spans="1:26" ht="18.75" customHeight="1">
      <c r="A688" s="243"/>
      <c r="B688" s="243"/>
      <c r="C688" s="243"/>
      <c r="D688" s="243"/>
      <c r="E688" s="243"/>
      <c r="F688" s="243"/>
      <c r="G688" s="243"/>
      <c r="H688" s="290"/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</row>
    <row r="689" spans="1:26" ht="18.75" customHeight="1">
      <c r="A689" s="243"/>
      <c r="B689" s="243"/>
      <c r="C689" s="243"/>
      <c r="D689" s="243"/>
      <c r="E689" s="243"/>
      <c r="F689" s="243"/>
      <c r="G689" s="243"/>
      <c r="H689" s="290"/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</row>
    <row r="690" spans="1:26" ht="18.75" customHeight="1">
      <c r="A690" s="243"/>
      <c r="B690" s="243"/>
      <c r="C690" s="243"/>
      <c r="D690" s="243"/>
      <c r="E690" s="243"/>
      <c r="F690" s="243"/>
      <c r="G690" s="243"/>
      <c r="H690" s="290"/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</row>
    <row r="691" spans="1:26" ht="18.75" customHeight="1">
      <c r="A691" s="243"/>
      <c r="B691" s="243"/>
      <c r="C691" s="243"/>
      <c r="D691" s="243"/>
      <c r="E691" s="243"/>
      <c r="F691" s="243"/>
      <c r="G691" s="243"/>
      <c r="H691" s="290"/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</row>
    <row r="692" spans="1:26" ht="18.75" customHeight="1">
      <c r="A692" s="243"/>
      <c r="B692" s="243"/>
      <c r="C692" s="243"/>
      <c r="D692" s="243"/>
      <c r="E692" s="243"/>
      <c r="F692" s="243"/>
      <c r="G692" s="243"/>
      <c r="H692" s="290"/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</row>
    <row r="693" spans="1:26" ht="18.75" customHeight="1">
      <c r="A693" s="243"/>
      <c r="B693" s="243"/>
      <c r="C693" s="243"/>
      <c r="D693" s="243"/>
      <c r="E693" s="243"/>
      <c r="F693" s="243"/>
      <c r="G693" s="243"/>
      <c r="H693" s="290"/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</row>
    <row r="694" spans="1:26" ht="18.75" customHeight="1">
      <c r="A694" s="243"/>
      <c r="B694" s="243"/>
      <c r="C694" s="243"/>
      <c r="D694" s="243"/>
      <c r="E694" s="243"/>
      <c r="F694" s="243"/>
      <c r="G694" s="243"/>
      <c r="H694" s="290"/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</row>
    <row r="695" spans="1:26" ht="18.75" customHeight="1">
      <c r="A695" s="243"/>
      <c r="B695" s="243"/>
      <c r="C695" s="243"/>
      <c r="D695" s="243"/>
      <c r="E695" s="243"/>
      <c r="F695" s="243"/>
      <c r="G695" s="243"/>
      <c r="H695" s="290"/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</row>
    <row r="696" spans="1:26" ht="18.75" customHeight="1">
      <c r="A696" s="243"/>
      <c r="B696" s="243"/>
      <c r="C696" s="243"/>
      <c r="D696" s="243"/>
      <c r="E696" s="243"/>
      <c r="F696" s="243"/>
      <c r="G696" s="243"/>
      <c r="H696" s="290"/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</row>
    <row r="697" spans="1:26" ht="18.75" customHeight="1">
      <c r="A697" s="243"/>
      <c r="B697" s="243"/>
      <c r="C697" s="243"/>
      <c r="D697" s="243"/>
      <c r="E697" s="243"/>
      <c r="F697" s="243"/>
      <c r="G697" s="243"/>
      <c r="H697" s="290"/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</row>
    <row r="698" spans="1:26" ht="18.75" customHeight="1">
      <c r="A698" s="243"/>
      <c r="B698" s="243"/>
      <c r="C698" s="243"/>
      <c r="D698" s="243"/>
      <c r="E698" s="243"/>
      <c r="F698" s="243"/>
      <c r="G698" s="243"/>
      <c r="H698" s="290"/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</row>
    <row r="699" spans="1:26" ht="18.75" customHeight="1">
      <c r="A699" s="243"/>
      <c r="B699" s="243"/>
      <c r="C699" s="243"/>
      <c r="D699" s="243"/>
      <c r="E699" s="243"/>
      <c r="F699" s="243"/>
      <c r="G699" s="243"/>
      <c r="H699" s="290"/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</row>
    <row r="700" spans="1:26" ht="18.75" customHeight="1">
      <c r="A700" s="243"/>
      <c r="B700" s="243"/>
      <c r="C700" s="243"/>
      <c r="D700" s="243"/>
      <c r="E700" s="243"/>
      <c r="F700" s="243"/>
      <c r="G700" s="243"/>
      <c r="H700" s="290"/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</row>
    <row r="701" spans="1:26" ht="18.75" customHeight="1">
      <c r="A701" s="243"/>
      <c r="B701" s="243"/>
      <c r="C701" s="243"/>
      <c r="D701" s="243"/>
      <c r="E701" s="243"/>
      <c r="F701" s="243"/>
      <c r="G701" s="243"/>
      <c r="H701" s="290"/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</row>
    <row r="702" spans="1:26" ht="18.75" customHeight="1">
      <c r="A702" s="243"/>
      <c r="B702" s="243"/>
      <c r="C702" s="243"/>
      <c r="D702" s="243"/>
      <c r="E702" s="243"/>
      <c r="F702" s="243"/>
      <c r="G702" s="243"/>
      <c r="H702" s="290"/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</row>
    <row r="703" spans="1:26" ht="18.75" customHeight="1">
      <c r="A703" s="243"/>
      <c r="B703" s="243"/>
      <c r="C703" s="243"/>
      <c r="D703" s="243"/>
      <c r="E703" s="243"/>
      <c r="F703" s="243"/>
      <c r="G703" s="243"/>
      <c r="H703" s="290"/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</row>
    <row r="704" spans="1:26" ht="18.75" customHeight="1">
      <c r="A704" s="243"/>
      <c r="B704" s="243"/>
      <c r="C704" s="243"/>
      <c r="D704" s="243"/>
      <c r="E704" s="243"/>
      <c r="F704" s="243"/>
      <c r="G704" s="243"/>
      <c r="H704" s="290"/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</row>
    <row r="705" spans="1:26" ht="18.75" customHeight="1">
      <c r="A705" s="243"/>
      <c r="B705" s="243"/>
      <c r="C705" s="243"/>
      <c r="D705" s="243"/>
      <c r="E705" s="243"/>
      <c r="F705" s="243"/>
      <c r="G705" s="243"/>
      <c r="H705" s="290"/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</row>
    <row r="706" spans="1:26" ht="18.75" customHeight="1">
      <c r="A706" s="243"/>
      <c r="B706" s="243"/>
      <c r="C706" s="243"/>
      <c r="D706" s="243"/>
      <c r="E706" s="243"/>
      <c r="F706" s="243"/>
      <c r="G706" s="243"/>
      <c r="H706" s="290"/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</row>
    <row r="707" spans="1:26" ht="18.75" customHeight="1">
      <c r="A707" s="243"/>
      <c r="B707" s="243"/>
      <c r="C707" s="243"/>
      <c r="D707" s="243"/>
      <c r="E707" s="243"/>
      <c r="F707" s="243"/>
      <c r="G707" s="243"/>
      <c r="H707" s="290"/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</row>
    <row r="708" spans="1:26" ht="18.75" customHeight="1">
      <c r="A708" s="243"/>
      <c r="B708" s="243"/>
      <c r="C708" s="243"/>
      <c r="D708" s="243"/>
      <c r="E708" s="243"/>
      <c r="F708" s="243"/>
      <c r="G708" s="243"/>
      <c r="H708" s="290"/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</row>
    <row r="709" spans="1:26" ht="18.75" customHeight="1">
      <c r="A709" s="243"/>
      <c r="B709" s="243"/>
      <c r="C709" s="243"/>
      <c r="D709" s="243"/>
      <c r="E709" s="243"/>
      <c r="F709" s="243"/>
      <c r="G709" s="243"/>
      <c r="H709" s="290"/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</row>
    <row r="710" spans="1:26" ht="18.75" customHeight="1">
      <c r="A710" s="243"/>
      <c r="B710" s="243"/>
      <c r="C710" s="243"/>
      <c r="D710" s="243"/>
      <c r="E710" s="243"/>
      <c r="F710" s="243"/>
      <c r="G710" s="243"/>
      <c r="H710" s="290"/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</row>
    <row r="711" spans="1:26" ht="18.75" customHeight="1">
      <c r="A711" s="243"/>
      <c r="B711" s="243"/>
      <c r="C711" s="243"/>
      <c r="D711" s="243"/>
      <c r="E711" s="243"/>
      <c r="F711" s="243"/>
      <c r="G711" s="243"/>
      <c r="H711" s="290"/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</row>
    <row r="712" spans="1:26" ht="18.75" customHeight="1">
      <c r="A712" s="243"/>
      <c r="B712" s="243"/>
      <c r="C712" s="243"/>
      <c r="D712" s="243"/>
      <c r="E712" s="243"/>
      <c r="F712" s="243"/>
      <c r="G712" s="243"/>
      <c r="H712" s="290"/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</row>
    <row r="713" spans="1:26" ht="18.75" customHeight="1">
      <c r="A713" s="243"/>
      <c r="B713" s="243"/>
      <c r="C713" s="243"/>
      <c r="D713" s="243"/>
      <c r="E713" s="243"/>
      <c r="F713" s="243"/>
      <c r="G713" s="243"/>
      <c r="H713" s="290"/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</row>
    <row r="714" spans="1:26" ht="18.75" customHeight="1">
      <c r="A714" s="243"/>
      <c r="B714" s="243"/>
      <c r="C714" s="243"/>
      <c r="D714" s="243"/>
      <c r="E714" s="243"/>
      <c r="F714" s="243"/>
      <c r="G714" s="243"/>
      <c r="H714" s="290"/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</row>
    <row r="715" spans="1:26" ht="18.75" customHeight="1">
      <c r="A715" s="243"/>
      <c r="B715" s="243"/>
      <c r="C715" s="243"/>
      <c r="D715" s="243"/>
      <c r="E715" s="243"/>
      <c r="F715" s="243"/>
      <c r="G715" s="243"/>
      <c r="H715" s="290"/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</row>
    <row r="716" spans="1:26" ht="18.75" customHeight="1">
      <c r="A716" s="243"/>
      <c r="B716" s="243"/>
      <c r="C716" s="243"/>
      <c r="D716" s="243"/>
      <c r="E716" s="243"/>
      <c r="F716" s="243"/>
      <c r="G716" s="243"/>
      <c r="H716" s="290"/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</row>
    <row r="717" spans="1:26" ht="18.75" customHeight="1">
      <c r="A717" s="243"/>
      <c r="B717" s="243"/>
      <c r="C717" s="243"/>
      <c r="D717" s="243"/>
      <c r="E717" s="243"/>
      <c r="F717" s="243"/>
      <c r="G717" s="243"/>
      <c r="H717" s="290"/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</row>
    <row r="718" spans="1:26" ht="18.75" customHeight="1">
      <c r="A718" s="243"/>
      <c r="B718" s="243"/>
      <c r="C718" s="243"/>
      <c r="D718" s="243"/>
      <c r="E718" s="243"/>
      <c r="F718" s="243"/>
      <c r="G718" s="243"/>
      <c r="H718" s="290"/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</row>
    <row r="719" spans="1:26" ht="18.75" customHeight="1">
      <c r="A719" s="243"/>
      <c r="B719" s="243"/>
      <c r="C719" s="243"/>
      <c r="D719" s="243"/>
      <c r="E719" s="243"/>
      <c r="F719" s="243"/>
      <c r="G719" s="243"/>
      <c r="H719" s="290"/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</row>
    <row r="720" spans="1:26" ht="18.75" customHeight="1">
      <c r="A720" s="243"/>
      <c r="B720" s="243"/>
      <c r="C720" s="243"/>
      <c r="D720" s="243"/>
      <c r="E720" s="243"/>
      <c r="F720" s="243"/>
      <c r="G720" s="243"/>
      <c r="H720" s="290"/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</row>
    <row r="721" spans="1:26" ht="18.75" customHeight="1">
      <c r="A721" s="243"/>
      <c r="B721" s="243"/>
      <c r="C721" s="243"/>
      <c r="D721" s="243"/>
      <c r="E721" s="243"/>
      <c r="F721" s="243"/>
      <c r="G721" s="243"/>
      <c r="H721" s="290"/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</row>
    <row r="722" spans="1:26" ht="18.75" customHeight="1">
      <c r="A722" s="243"/>
      <c r="B722" s="243"/>
      <c r="C722" s="243"/>
      <c r="D722" s="243"/>
      <c r="E722" s="243"/>
      <c r="F722" s="243"/>
      <c r="G722" s="243"/>
      <c r="H722" s="290"/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</row>
    <row r="723" spans="1:26" ht="18.75" customHeight="1">
      <c r="A723" s="243"/>
      <c r="B723" s="243"/>
      <c r="C723" s="243"/>
      <c r="D723" s="243"/>
      <c r="E723" s="243"/>
      <c r="F723" s="243"/>
      <c r="G723" s="243"/>
      <c r="H723" s="290"/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</row>
    <row r="724" spans="1:26" ht="18.75" customHeight="1">
      <c r="A724" s="243"/>
      <c r="B724" s="243"/>
      <c r="C724" s="243"/>
      <c r="D724" s="243"/>
      <c r="E724" s="243"/>
      <c r="F724" s="243"/>
      <c r="G724" s="243"/>
      <c r="H724" s="290"/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</row>
    <row r="725" spans="1:26" ht="18.75" customHeight="1">
      <c r="A725" s="243"/>
      <c r="B725" s="243"/>
      <c r="C725" s="243"/>
      <c r="D725" s="243"/>
      <c r="E725" s="243"/>
      <c r="F725" s="243"/>
      <c r="G725" s="243"/>
      <c r="H725" s="290"/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</row>
    <row r="726" spans="1:26" ht="18.75" customHeight="1">
      <c r="A726" s="243"/>
      <c r="B726" s="243"/>
      <c r="C726" s="243"/>
      <c r="D726" s="243"/>
      <c r="E726" s="243"/>
      <c r="F726" s="243"/>
      <c r="G726" s="243"/>
      <c r="H726" s="290"/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</row>
    <row r="727" spans="1:26" ht="18.75" customHeight="1">
      <c r="A727" s="243"/>
      <c r="B727" s="243"/>
      <c r="C727" s="243"/>
      <c r="D727" s="243"/>
      <c r="E727" s="243"/>
      <c r="F727" s="243"/>
      <c r="G727" s="243"/>
      <c r="H727" s="290"/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</row>
    <row r="728" spans="1:26" ht="18.75" customHeight="1">
      <c r="A728" s="243"/>
      <c r="B728" s="243"/>
      <c r="C728" s="243"/>
      <c r="D728" s="243"/>
      <c r="E728" s="243"/>
      <c r="F728" s="243"/>
      <c r="G728" s="243"/>
      <c r="H728" s="290"/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</row>
    <row r="729" spans="1:26" ht="18.75" customHeight="1">
      <c r="A729" s="243"/>
      <c r="B729" s="243"/>
      <c r="C729" s="243"/>
      <c r="D729" s="243"/>
      <c r="E729" s="243"/>
      <c r="F729" s="243"/>
      <c r="G729" s="243"/>
      <c r="H729" s="290"/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</row>
    <row r="730" spans="1:26" ht="18.75" customHeight="1">
      <c r="A730" s="243"/>
      <c r="B730" s="243"/>
      <c r="C730" s="243"/>
      <c r="D730" s="243"/>
      <c r="E730" s="243"/>
      <c r="F730" s="243"/>
      <c r="G730" s="243"/>
      <c r="H730" s="290"/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</row>
    <row r="731" spans="1:26" ht="18.75" customHeight="1">
      <c r="A731" s="243"/>
      <c r="B731" s="243"/>
      <c r="C731" s="243"/>
      <c r="D731" s="243"/>
      <c r="E731" s="243"/>
      <c r="F731" s="243"/>
      <c r="G731" s="243"/>
      <c r="H731" s="290"/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</row>
    <row r="732" spans="1:26" ht="18.75" customHeight="1">
      <c r="A732" s="243"/>
      <c r="B732" s="243"/>
      <c r="C732" s="243"/>
      <c r="D732" s="243"/>
      <c r="E732" s="243"/>
      <c r="F732" s="243"/>
      <c r="G732" s="243"/>
      <c r="H732" s="290"/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</row>
    <row r="733" spans="1:26" ht="18.75" customHeight="1">
      <c r="A733" s="243"/>
      <c r="B733" s="243"/>
      <c r="C733" s="243"/>
      <c r="D733" s="243"/>
      <c r="E733" s="243"/>
      <c r="F733" s="243"/>
      <c r="G733" s="243"/>
      <c r="H733" s="290"/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</row>
    <row r="734" spans="1:26" ht="18.75" customHeight="1">
      <c r="A734" s="243"/>
      <c r="B734" s="243"/>
      <c r="C734" s="243"/>
      <c r="D734" s="243"/>
      <c r="E734" s="243"/>
      <c r="F734" s="243"/>
      <c r="G734" s="243"/>
      <c r="H734" s="290"/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</row>
    <row r="735" spans="1:26" ht="18.75" customHeight="1">
      <c r="A735" s="243"/>
      <c r="B735" s="243"/>
      <c r="C735" s="243"/>
      <c r="D735" s="243"/>
      <c r="E735" s="243"/>
      <c r="F735" s="243"/>
      <c r="G735" s="243"/>
      <c r="H735" s="290"/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</row>
    <row r="736" spans="1:26" ht="18.75" customHeight="1">
      <c r="A736" s="243"/>
      <c r="B736" s="243"/>
      <c r="C736" s="243"/>
      <c r="D736" s="243"/>
      <c r="E736" s="243"/>
      <c r="F736" s="243"/>
      <c r="G736" s="243"/>
      <c r="H736" s="290"/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</row>
    <row r="737" spans="1:26" ht="18.75" customHeight="1">
      <c r="A737" s="243"/>
      <c r="B737" s="243"/>
      <c r="C737" s="243"/>
      <c r="D737" s="243"/>
      <c r="E737" s="243"/>
      <c r="F737" s="243"/>
      <c r="G737" s="243"/>
      <c r="H737" s="290"/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</row>
    <row r="738" spans="1:26" ht="18.75" customHeight="1">
      <c r="A738" s="243"/>
      <c r="B738" s="243"/>
      <c r="C738" s="243"/>
      <c r="D738" s="243"/>
      <c r="E738" s="243"/>
      <c r="F738" s="243"/>
      <c r="G738" s="243"/>
      <c r="H738" s="290"/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</row>
    <row r="739" spans="1:26" ht="18.75" customHeight="1">
      <c r="A739" s="243"/>
      <c r="B739" s="243"/>
      <c r="C739" s="243"/>
      <c r="D739" s="243"/>
      <c r="E739" s="243"/>
      <c r="F739" s="243"/>
      <c r="G739" s="243"/>
      <c r="H739" s="290"/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</row>
    <row r="740" spans="1:26" ht="18.75" customHeight="1">
      <c r="A740" s="243"/>
      <c r="B740" s="243"/>
      <c r="C740" s="243"/>
      <c r="D740" s="243"/>
      <c r="E740" s="243"/>
      <c r="F740" s="243"/>
      <c r="G740" s="243"/>
      <c r="H740" s="290"/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</row>
    <row r="741" spans="1:26" ht="18.75" customHeight="1">
      <c r="A741" s="243"/>
      <c r="B741" s="243"/>
      <c r="C741" s="243"/>
      <c r="D741" s="243"/>
      <c r="E741" s="243"/>
      <c r="F741" s="243"/>
      <c r="G741" s="243"/>
      <c r="H741" s="290"/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</row>
    <row r="742" spans="1:26" ht="18.75" customHeight="1">
      <c r="A742" s="243"/>
      <c r="B742" s="243"/>
      <c r="C742" s="243"/>
      <c r="D742" s="243"/>
      <c r="E742" s="243"/>
      <c r="F742" s="243"/>
      <c r="G742" s="243"/>
      <c r="H742" s="290"/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</row>
    <row r="743" spans="1:26" ht="18.75" customHeight="1">
      <c r="A743" s="243"/>
      <c r="B743" s="243"/>
      <c r="C743" s="243"/>
      <c r="D743" s="243"/>
      <c r="E743" s="243"/>
      <c r="F743" s="243"/>
      <c r="G743" s="243"/>
      <c r="H743" s="290"/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</row>
    <row r="744" spans="1:26" ht="18.75" customHeight="1">
      <c r="A744" s="243"/>
      <c r="B744" s="243"/>
      <c r="C744" s="243"/>
      <c r="D744" s="243"/>
      <c r="E744" s="243"/>
      <c r="F744" s="243"/>
      <c r="G744" s="243"/>
      <c r="H744" s="290"/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</row>
    <row r="745" spans="1:26" ht="18.75" customHeight="1">
      <c r="A745" s="243"/>
      <c r="B745" s="243"/>
      <c r="C745" s="243"/>
      <c r="D745" s="243"/>
      <c r="E745" s="243"/>
      <c r="F745" s="243"/>
      <c r="G745" s="243"/>
      <c r="H745" s="290"/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</row>
    <row r="746" spans="1:26" ht="18.75" customHeight="1">
      <c r="A746" s="243"/>
      <c r="B746" s="243"/>
      <c r="C746" s="243"/>
      <c r="D746" s="243"/>
      <c r="E746" s="243"/>
      <c r="F746" s="243"/>
      <c r="G746" s="243"/>
      <c r="H746" s="290"/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</row>
    <row r="747" spans="1:26" ht="18.75" customHeight="1">
      <c r="A747" s="243"/>
      <c r="B747" s="243"/>
      <c r="C747" s="243"/>
      <c r="D747" s="243"/>
      <c r="E747" s="243"/>
      <c r="F747" s="243"/>
      <c r="G747" s="243"/>
      <c r="H747" s="290"/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</row>
    <row r="748" spans="1:26" ht="18.75" customHeight="1">
      <c r="A748" s="243"/>
      <c r="B748" s="243"/>
      <c r="C748" s="243"/>
      <c r="D748" s="243"/>
      <c r="E748" s="243"/>
      <c r="F748" s="243"/>
      <c r="G748" s="243"/>
      <c r="H748" s="290"/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</row>
    <row r="749" spans="1:26" ht="18.75" customHeight="1">
      <c r="A749" s="243"/>
      <c r="B749" s="243"/>
      <c r="C749" s="243"/>
      <c r="D749" s="243"/>
      <c r="E749" s="243"/>
      <c r="F749" s="243"/>
      <c r="G749" s="243"/>
      <c r="H749" s="290"/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</row>
    <row r="750" spans="1:26" ht="18.75" customHeight="1">
      <c r="A750" s="243"/>
      <c r="B750" s="243"/>
      <c r="C750" s="243"/>
      <c r="D750" s="243"/>
      <c r="E750" s="243"/>
      <c r="F750" s="243"/>
      <c r="G750" s="243"/>
      <c r="H750" s="290"/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</row>
    <row r="751" spans="1:26" ht="18.75" customHeight="1">
      <c r="A751" s="243"/>
      <c r="B751" s="243"/>
      <c r="C751" s="243"/>
      <c r="D751" s="243"/>
      <c r="E751" s="243"/>
      <c r="F751" s="243"/>
      <c r="G751" s="243"/>
      <c r="H751" s="290"/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</row>
    <row r="752" spans="1:26" ht="18.75" customHeight="1">
      <c r="A752" s="243"/>
      <c r="B752" s="243"/>
      <c r="C752" s="243"/>
      <c r="D752" s="243"/>
      <c r="E752" s="243"/>
      <c r="F752" s="243"/>
      <c r="G752" s="243"/>
      <c r="H752" s="290"/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</row>
    <row r="753" spans="1:26" ht="18.75" customHeight="1">
      <c r="A753" s="243"/>
      <c r="B753" s="243"/>
      <c r="C753" s="243"/>
      <c r="D753" s="243"/>
      <c r="E753" s="243"/>
      <c r="F753" s="243"/>
      <c r="G753" s="243"/>
      <c r="H753" s="290"/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</row>
    <row r="754" spans="1:26" ht="18.75" customHeight="1">
      <c r="A754" s="243"/>
      <c r="B754" s="243"/>
      <c r="C754" s="243"/>
      <c r="D754" s="243"/>
      <c r="E754" s="243"/>
      <c r="F754" s="243"/>
      <c r="G754" s="243"/>
      <c r="H754" s="290"/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</row>
    <row r="755" spans="1:26" ht="18.75" customHeight="1">
      <c r="A755" s="243"/>
      <c r="B755" s="243"/>
      <c r="C755" s="243"/>
      <c r="D755" s="243"/>
      <c r="E755" s="243"/>
      <c r="F755" s="243"/>
      <c r="G755" s="243"/>
      <c r="H755" s="290"/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</row>
    <row r="756" spans="1:26" ht="18.75" customHeight="1">
      <c r="A756" s="243"/>
      <c r="B756" s="243"/>
      <c r="C756" s="243"/>
      <c r="D756" s="243"/>
      <c r="E756" s="243"/>
      <c r="F756" s="243"/>
      <c r="G756" s="243"/>
      <c r="H756" s="290"/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</row>
    <row r="757" spans="1:26" ht="18.75" customHeight="1">
      <c r="A757" s="243"/>
      <c r="B757" s="243"/>
      <c r="C757" s="243"/>
      <c r="D757" s="243"/>
      <c r="E757" s="243"/>
      <c r="F757" s="243"/>
      <c r="G757" s="243"/>
      <c r="H757" s="290"/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</row>
    <row r="758" spans="1:26" ht="18.75" customHeight="1">
      <c r="A758" s="243"/>
      <c r="B758" s="243"/>
      <c r="C758" s="243"/>
      <c r="D758" s="243"/>
      <c r="E758" s="243"/>
      <c r="F758" s="243"/>
      <c r="G758" s="243"/>
      <c r="H758" s="290"/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</row>
    <row r="759" spans="1:26" ht="18.75" customHeight="1">
      <c r="A759" s="243"/>
      <c r="B759" s="243"/>
      <c r="C759" s="243"/>
      <c r="D759" s="243"/>
      <c r="E759" s="243"/>
      <c r="F759" s="243"/>
      <c r="G759" s="243"/>
      <c r="H759" s="290"/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</row>
    <row r="760" spans="1:26" ht="18.75" customHeight="1">
      <c r="A760" s="243"/>
      <c r="B760" s="243"/>
      <c r="C760" s="243"/>
      <c r="D760" s="243"/>
      <c r="E760" s="243"/>
      <c r="F760" s="243"/>
      <c r="G760" s="243"/>
      <c r="H760" s="290"/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</row>
    <row r="761" spans="1:26" ht="18.75" customHeight="1">
      <c r="A761" s="243"/>
      <c r="B761" s="243"/>
      <c r="C761" s="243"/>
      <c r="D761" s="243"/>
      <c r="E761" s="243"/>
      <c r="F761" s="243"/>
      <c r="G761" s="243"/>
      <c r="H761" s="290"/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</row>
    <row r="762" spans="1:26" ht="18.75" customHeight="1">
      <c r="A762" s="243"/>
      <c r="B762" s="243"/>
      <c r="C762" s="243"/>
      <c r="D762" s="243"/>
      <c r="E762" s="243"/>
      <c r="F762" s="243"/>
      <c r="G762" s="243"/>
      <c r="H762" s="290"/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</row>
    <row r="763" spans="1:26" ht="18.75" customHeight="1">
      <c r="A763" s="243"/>
      <c r="B763" s="243"/>
      <c r="C763" s="243"/>
      <c r="D763" s="243"/>
      <c r="E763" s="243"/>
      <c r="F763" s="243"/>
      <c r="G763" s="243"/>
      <c r="H763" s="290"/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</row>
    <row r="764" spans="1:26" ht="18.75" customHeight="1">
      <c r="A764" s="243"/>
      <c r="B764" s="243"/>
      <c r="C764" s="243"/>
      <c r="D764" s="243"/>
      <c r="E764" s="243"/>
      <c r="F764" s="243"/>
      <c r="G764" s="243"/>
      <c r="H764" s="290"/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</row>
    <row r="765" spans="1:26" ht="18.75" customHeight="1">
      <c r="A765" s="243"/>
      <c r="B765" s="243"/>
      <c r="C765" s="243"/>
      <c r="D765" s="243"/>
      <c r="E765" s="243"/>
      <c r="F765" s="243"/>
      <c r="G765" s="243"/>
      <c r="H765" s="290"/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</row>
    <row r="766" spans="1:26" ht="18.75" customHeight="1">
      <c r="A766" s="243"/>
      <c r="B766" s="243"/>
      <c r="C766" s="243"/>
      <c r="D766" s="243"/>
      <c r="E766" s="243"/>
      <c r="F766" s="243"/>
      <c r="G766" s="243"/>
      <c r="H766" s="290"/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</row>
    <row r="767" spans="1:26" ht="18.75" customHeight="1">
      <c r="A767" s="243"/>
      <c r="B767" s="243"/>
      <c r="C767" s="243"/>
      <c r="D767" s="243"/>
      <c r="E767" s="243"/>
      <c r="F767" s="243"/>
      <c r="G767" s="243"/>
      <c r="H767" s="290"/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</row>
    <row r="768" spans="1:26" ht="18.75" customHeight="1">
      <c r="A768" s="243"/>
      <c r="B768" s="243"/>
      <c r="C768" s="243"/>
      <c r="D768" s="243"/>
      <c r="E768" s="243"/>
      <c r="F768" s="243"/>
      <c r="G768" s="243"/>
      <c r="H768" s="290"/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</row>
    <row r="769" spans="1:26" ht="18.75" customHeight="1">
      <c r="A769" s="243"/>
      <c r="B769" s="243"/>
      <c r="C769" s="243"/>
      <c r="D769" s="243"/>
      <c r="E769" s="243"/>
      <c r="F769" s="243"/>
      <c r="G769" s="243"/>
      <c r="H769" s="290"/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</row>
    <row r="770" spans="1:26" ht="18.75" customHeight="1">
      <c r="A770" s="243"/>
      <c r="B770" s="243"/>
      <c r="C770" s="243"/>
      <c r="D770" s="243"/>
      <c r="E770" s="243"/>
      <c r="F770" s="243"/>
      <c r="G770" s="243"/>
      <c r="H770" s="290"/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</row>
    <row r="771" spans="1:26" ht="18.75" customHeight="1">
      <c r="A771" s="243"/>
      <c r="B771" s="243"/>
      <c r="C771" s="243"/>
      <c r="D771" s="243"/>
      <c r="E771" s="243"/>
      <c r="F771" s="243"/>
      <c r="G771" s="243"/>
      <c r="H771" s="290"/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</row>
    <row r="772" spans="1:26" ht="18.75" customHeight="1">
      <c r="A772" s="243"/>
      <c r="B772" s="243"/>
      <c r="C772" s="243"/>
      <c r="D772" s="243"/>
      <c r="E772" s="243"/>
      <c r="F772" s="243"/>
      <c r="G772" s="243"/>
      <c r="H772" s="290"/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</row>
    <row r="773" spans="1:26" ht="18.75" customHeight="1">
      <c r="A773" s="243"/>
      <c r="B773" s="243"/>
      <c r="C773" s="243"/>
      <c r="D773" s="243"/>
      <c r="E773" s="243"/>
      <c r="F773" s="243"/>
      <c r="G773" s="243"/>
      <c r="H773" s="290"/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</row>
    <row r="774" spans="1:26" ht="18.75" customHeight="1">
      <c r="A774" s="243"/>
      <c r="B774" s="243"/>
      <c r="C774" s="243"/>
      <c r="D774" s="243"/>
      <c r="E774" s="243"/>
      <c r="F774" s="243"/>
      <c r="G774" s="243"/>
      <c r="H774" s="290"/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</row>
    <row r="775" spans="1:26" ht="18.75" customHeight="1">
      <c r="A775" s="243"/>
      <c r="B775" s="243"/>
      <c r="C775" s="243"/>
      <c r="D775" s="243"/>
      <c r="E775" s="243"/>
      <c r="F775" s="243"/>
      <c r="G775" s="243"/>
      <c r="H775" s="290"/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</row>
    <row r="776" spans="1:26" ht="18.75" customHeight="1">
      <c r="A776" s="243"/>
      <c r="B776" s="243"/>
      <c r="C776" s="243"/>
      <c r="D776" s="243"/>
      <c r="E776" s="243"/>
      <c r="F776" s="243"/>
      <c r="G776" s="243"/>
      <c r="H776" s="290"/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</row>
    <row r="777" spans="1:26" ht="18.75" customHeight="1">
      <c r="A777" s="243"/>
      <c r="B777" s="243"/>
      <c r="C777" s="243"/>
      <c r="D777" s="243"/>
      <c r="E777" s="243"/>
      <c r="F777" s="243"/>
      <c r="G777" s="243"/>
      <c r="H777" s="290"/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</row>
    <row r="778" spans="1:26" ht="18.75" customHeight="1">
      <c r="A778" s="243"/>
      <c r="B778" s="243"/>
      <c r="C778" s="243"/>
      <c r="D778" s="243"/>
      <c r="E778" s="243"/>
      <c r="F778" s="243"/>
      <c r="G778" s="243"/>
      <c r="H778" s="290"/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</row>
    <row r="779" spans="1:26" ht="18.75" customHeight="1">
      <c r="A779" s="243"/>
      <c r="B779" s="243"/>
      <c r="C779" s="243"/>
      <c r="D779" s="243"/>
      <c r="E779" s="243"/>
      <c r="F779" s="243"/>
      <c r="G779" s="243"/>
      <c r="H779" s="290"/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</row>
    <row r="780" spans="1:26" ht="18.75" customHeight="1">
      <c r="A780" s="243"/>
      <c r="B780" s="243"/>
      <c r="C780" s="243"/>
      <c r="D780" s="243"/>
      <c r="E780" s="243"/>
      <c r="F780" s="243"/>
      <c r="G780" s="243"/>
      <c r="H780" s="290"/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</row>
    <row r="781" spans="1:26" ht="18.75" customHeight="1">
      <c r="A781" s="243"/>
      <c r="B781" s="243"/>
      <c r="C781" s="243"/>
      <c r="D781" s="243"/>
      <c r="E781" s="243"/>
      <c r="F781" s="243"/>
      <c r="G781" s="243"/>
      <c r="H781" s="290"/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</row>
    <row r="782" spans="1:26" ht="18.75" customHeight="1">
      <c r="A782" s="243"/>
      <c r="B782" s="243"/>
      <c r="C782" s="243"/>
      <c r="D782" s="243"/>
      <c r="E782" s="243"/>
      <c r="F782" s="243"/>
      <c r="G782" s="243"/>
      <c r="H782" s="290"/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</row>
    <row r="783" spans="1:26" ht="18.75" customHeight="1">
      <c r="A783" s="243"/>
      <c r="B783" s="243"/>
      <c r="C783" s="243"/>
      <c r="D783" s="243"/>
      <c r="E783" s="243"/>
      <c r="F783" s="243"/>
      <c r="G783" s="243"/>
      <c r="H783" s="290"/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</row>
    <row r="784" spans="1:26" ht="18.75" customHeight="1">
      <c r="A784" s="243"/>
      <c r="B784" s="243"/>
      <c r="C784" s="243"/>
      <c r="D784" s="243"/>
      <c r="E784" s="243"/>
      <c r="F784" s="243"/>
      <c r="G784" s="243"/>
      <c r="H784" s="290"/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</row>
    <row r="785" spans="1:26" ht="18.75" customHeight="1">
      <c r="A785" s="243"/>
      <c r="B785" s="243"/>
      <c r="C785" s="243"/>
      <c r="D785" s="243"/>
      <c r="E785" s="243"/>
      <c r="F785" s="243"/>
      <c r="G785" s="243"/>
      <c r="H785" s="290"/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</row>
    <row r="786" spans="1:26" ht="18.75" customHeight="1">
      <c r="A786" s="243"/>
      <c r="B786" s="243"/>
      <c r="C786" s="243"/>
      <c r="D786" s="243"/>
      <c r="E786" s="243"/>
      <c r="F786" s="243"/>
      <c r="G786" s="243"/>
      <c r="H786" s="290"/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</row>
    <row r="787" spans="1:26" ht="18.75" customHeight="1">
      <c r="A787" s="243"/>
      <c r="B787" s="243"/>
      <c r="C787" s="243"/>
      <c r="D787" s="243"/>
      <c r="E787" s="243"/>
      <c r="F787" s="243"/>
      <c r="G787" s="243"/>
      <c r="H787" s="290"/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</row>
    <row r="788" spans="1:26" ht="18.75" customHeight="1">
      <c r="A788" s="243"/>
      <c r="B788" s="243"/>
      <c r="C788" s="243"/>
      <c r="D788" s="243"/>
      <c r="E788" s="243"/>
      <c r="F788" s="243"/>
      <c r="G788" s="243"/>
      <c r="H788" s="290"/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</row>
    <row r="789" spans="1:26" ht="18.75" customHeight="1">
      <c r="A789" s="243"/>
      <c r="B789" s="243"/>
      <c r="C789" s="243"/>
      <c r="D789" s="243"/>
      <c r="E789" s="243"/>
      <c r="F789" s="243"/>
      <c r="G789" s="243"/>
      <c r="H789" s="290"/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</row>
    <row r="790" spans="1:26" ht="18.75" customHeight="1">
      <c r="A790" s="243"/>
      <c r="B790" s="243"/>
      <c r="C790" s="243"/>
      <c r="D790" s="243"/>
      <c r="E790" s="243"/>
      <c r="F790" s="243"/>
      <c r="G790" s="243"/>
      <c r="H790" s="290"/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</row>
    <row r="791" spans="1:26" ht="18.75" customHeight="1">
      <c r="A791" s="243"/>
      <c r="B791" s="243"/>
      <c r="C791" s="243"/>
      <c r="D791" s="243"/>
      <c r="E791" s="243"/>
      <c r="F791" s="243"/>
      <c r="G791" s="243"/>
      <c r="H791" s="290"/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</row>
    <row r="792" spans="1:26" ht="18.75" customHeight="1">
      <c r="A792" s="243"/>
      <c r="B792" s="243"/>
      <c r="C792" s="243"/>
      <c r="D792" s="243"/>
      <c r="E792" s="243"/>
      <c r="F792" s="243"/>
      <c r="G792" s="243"/>
      <c r="H792" s="290"/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</row>
    <row r="793" spans="1:26" ht="18.75" customHeight="1">
      <c r="A793" s="243"/>
      <c r="B793" s="243"/>
      <c r="C793" s="243"/>
      <c r="D793" s="243"/>
      <c r="E793" s="243"/>
      <c r="F793" s="243"/>
      <c r="G793" s="243"/>
      <c r="H793" s="290"/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</row>
    <row r="794" spans="1:26" ht="18.75" customHeight="1">
      <c r="A794" s="243"/>
      <c r="B794" s="243"/>
      <c r="C794" s="243"/>
      <c r="D794" s="243"/>
      <c r="E794" s="243"/>
      <c r="F794" s="243"/>
      <c r="G794" s="243"/>
      <c r="H794" s="290"/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</row>
    <row r="795" spans="1:26" ht="18.75" customHeight="1">
      <c r="A795" s="243"/>
      <c r="B795" s="243"/>
      <c r="C795" s="243"/>
      <c r="D795" s="243"/>
      <c r="E795" s="243"/>
      <c r="F795" s="243"/>
      <c r="G795" s="243"/>
      <c r="H795" s="290"/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</row>
    <row r="796" spans="1:26" ht="18.75" customHeight="1">
      <c r="A796" s="243"/>
      <c r="B796" s="243"/>
      <c r="C796" s="243"/>
      <c r="D796" s="243"/>
      <c r="E796" s="243"/>
      <c r="F796" s="243"/>
      <c r="G796" s="243"/>
      <c r="H796" s="290"/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</row>
    <row r="797" spans="1:26" ht="18.75" customHeight="1">
      <c r="A797" s="243"/>
      <c r="B797" s="243"/>
      <c r="C797" s="243"/>
      <c r="D797" s="243"/>
      <c r="E797" s="243"/>
      <c r="F797" s="243"/>
      <c r="G797" s="243"/>
      <c r="H797" s="290"/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</row>
    <row r="798" spans="1:26" ht="18.75" customHeight="1">
      <c r="A798" s="243"/>
      <c r="B798" s="243"/>
      <c r="C798" s="243"/>
      <c r="D798" s="243"/>
      <c r="E798" s="243"/>
      <c r="F798" s="243"/>
      <c r="G798" s="243"/>
      <c r="H798" s="290"/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</row>
    <row r="799" spans="1:26" ht="18.75" customHeight="1">
      <c r="A799" s="243"/>
      <c r="B799" s="243"/>
      <c r="C799" s="243"/>
      <c r="D799" s="243"/>
      <c r="E799" s="243"/>
      <c r="F799" s="243"/>
      <c r="G799" s="243"/>
      <c r="H799" s="290"/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</row>
    <row r="800" spans="1:26" ht="18.75" customHeight="1">
      <c r="A800" s="243"/>
      <c r="B800" s="243"/>
      <c r="C800" s="243"/>
      <c r="D800" s="243"/>
      <c r="E800" s="243"/>
      <c r="F800" s="243"/>
      <c r="G800" s="243"/>
      <c r="H800" s="290"/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</row>
    <row r="801" spans="1:26" ht="18.75" customHeight="1">
      <c r="A801" s="243"/>
      <c r="B801" s="243"/>
      <c r="C801" s="243"/>
      <c r="D801" s="243"/>
      <c r="E801" s="243"/>
      <c r="F801" s="243"/>
      <c r="G801" s="243"/>
      <c r="H801" s="290"/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</row>
    <row r="802" spans="1:26" ht="18.75" customHeight="1">
      <c r="A802" s="243"/>
      <c r="B802" s="243"/>
      <c r="C802" s="243"/>
      <c r="D802" s="243"/>
      <c r="E802" s="243"/>
      <c r="F802" s="243"/>
      <c r="G802" s="243"/>
      <c r="H802" s="290"/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</row>
    <row r="803" spans="1:26" ht="18.75" customHeight="1">
      <c r="A803" s="243"/>
      <c r="B803" s="243"/>
      <c r="C803" s="243"/>
      <c r="D803" s="243"/>
      <c r="E803" s="243"/>
      <c r="F803" s="243"/>
      <c r="G803" s="243"/>
      <c r="H803" s="290"/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</row>
    <row r="804" spans="1:26" ht="18.75" customHeight="1">
      <c r="A804" s="243"/>
      <c r="B804" s="243"/>
      <c r="C804" s="243"/>
      <c r="D804" s="243"/>
      <c r="E804" s="243"/>
      <c r="F804" s="243"/>
      <c r="G804" s="243"/>
      <c r="H804" s="290"/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</row>
    <row r="805" spans="1:26" ht="18.75" customHeight="1">
      <c r="A805" s="243"/>
      <c r="B805" s="243"/>
      <c r="C805" s="243"/>
      <c r="D805" s="243"/>
      <c r="E805" s="243"/>
      <c r="F805" s="243"/>
      <c r="G805" s="243"/>
      <c r="H805" s="290"/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</row>
    <row r="806" spans="1:26" ht="18.75" customHeight="1">
      <c r="A806" s="243"/>
      <c r="B806" s="243"/>
      <c r="C806" s="243"/>
      <c r="D806" s="243"/>
      <c r="E806" s="243"/>
      <c r="F806" s="243"/>
      <c r="G806" s="243"/>
      <c r="H806" s="290"/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</row>
    <row r="807" spans="1:26" ht="18.75" customHeight="1">
      <c r="A807" s="243"/>
      <c r="B807" s="243"/>
      <c r="C807" s="243"/>
      <c r="D807" s="243"/>
      <c r="E807" s="243"/>
      <c r="F807" s="243"/>
      <c r="G807" s="243"/>
      <c r="H807" s="290"/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</row>
    <row r="808" spans="1:26" ht="18.75" customHeight="1">
      <c r="A808" s="243"/>
      <c r="B808" s="243"/>
      <c r="C808" s="243"/>
      <c r="D808" s="243"/>
      <c r="E808" s="243"/>
      <c r="F808" s="243"/>
      <c r="G808" s="243"/>
      <c r="H808" s="290"/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</row>
    <row r="809" spans="1:26" ht="18.75" customHeight="1">
      <c r="A809" s="243"/>
      <c r="B809" s="243"/>
      <c r="C809" s="243"/>
      <c r="D809" s="243"/>
      <c r="E809" s="243"/>
      <c r="F809" s="243"/>
      <c r="G809" s="243"/>
      <c r="H809" s="290"/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</row>
    <row r="810" spans="1:26" ht="18.75" customHeight="1">
      <c r="A810" s="243"/>
      <c r="B810" s="243"/>
      <c r="C810" s="243"/>
      <c r="D810" s="243"/>
      <c r="E810" s="243"/>
      <c r="F810" s="243"/>
      <c r="G810" s="243"/>
      <c r="H810" s="290"/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</row>
    <row r="811" spans="1:26" ht="18.75" customHeight="1">
      <c r="A811" s="243"/>
      <c r="B811" s="243"/>
      <c r="C811" s="243"/>
      <c r="D811" s="243"/>
      <c r="E811" s="243"/>
      <c r="F811" s="243"/>
      <c r="G811" s="243"/>
      <c r="H811" s="290"/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</row>
    <row r="812" spans="1:26" ht="18.75" customHeight="1">
      <c r="A812" s="243"/>
      <c r="B812" s="243"/>
      <c r="C812" s="243"/>
      <c r="D812" s="243"/>
      <c r="E812" s="243"/>
      <c r="F812" s="243"/>
      <c r="G812" s="243"/>
      <c r="H812" s="290"/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</row>
    <row r="813" spans="1:26" ht="18.75" customHeight="1">
      <c r="A813" s="243"/>
      <c r="B813" s="243"/>
      <c r="C813" s="243"/>
      <c r="D813" s="243"/>
      <c r="E813" s="243"/>
      <c r="F813" s="243"/>
      <c r="G813" s="243"/>
      <c r="H813" s="290"/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</row>
    <row r="814" spans="1:26" ht="18.75" customHeight="1">
      <c r="A814" s="243"/>
      <c r="B814" s="243"/>
      <c r="C814" s="243"/>
      <c r="D814" s="243"/>
      <c r="E814" s="243"/>
      <c r="F814" s="243"/>
      <c r="G814" s="243"/>
      <c r="H814" s="290"/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</row>
    <row r="815" spans="1:26" ht="18.75" customHeight="1">
      <c r="A815" s="243"/>
      <c r="B815" s="243"/>
      <c r="C815" s="243"/>
      <c r="D815" s="243"/>
      <c r="E815" s="243"/>
      <c r="F815" s="243"/>
      <c r="G815" s="243"/>
      <c r="H815" s="290"/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</row>
    <row r="816" spans="1:26" ht="18.75" customHeight="1">
      <c r="A816" s="243"/>
      <c r="B816" s="243"/>
      <c r="C816" s="243"/>
      <c r="D816" s="243"/>
      <c r="E816" s="243"/>
      <c r="F816" s="243"/>
      <c r="G816" s="243"/>
      <c r="H816" s="290"/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</row>
    <row r="817" spans="1:26" ht="18.75" customHeight="1">
      <c r="A817" s="243"/>
      <c r="B817" s="243"/>
      <c r="C817" s="243"/>
      <c r="D817" s="243"/>
      <c r="E817" s="243"/>
      <c r="F817" s="243"/>
      <c r="G817" s="243"/>
      <c r="H817" s="290"/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</row>
    <row r="818" spans="1:26" ht="18.75" customHeight="1">
      <c r="A818" s="243"/>
      <c r="B818" s="243"/>
      <c r="C818" s="243"/>
      <c r="D818" s="243"/>
      <c r="E818" s="243"/>
      <c r="F818" s="243"/>
      <c r="G818" s="243"/>
      <c r="H818" s="290"/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</row>
    <row r="819" spans="1:26" ht="18.75" customHeight="1">
      <c r="A819" s="243"/>
      <c r="B819" s="243"/>
      <c r="C819" s="243"/>
      <c r="D819" s="243"/>
      <c r="E819" s="243"/>
      <c r="F819" s="243"/>
      <c r="G819" s="243"/>
      <c r="H819" s="290"/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</row>
    <row r="820" spans="1:26" ht="18.75" customHeight="1">
      <c r="A820" s="243"/>
      <c r="B820" s="243"/>
      <c r="C820" s="243"/>
      <c r="D820" s="243"/>
      <c r="E820" s="243"/>
      <c r="F820" s="243"/>
      <c r="G820" s="243"/>
      <c r="H820" s="290"/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</row>
    <row r="821" spans="1:26" ht="18.75" customHeight="1">
      <c r="A821" s="243"/>
      <c r="B821" s="243"/>
      <c r="C821" s="243"/>
      <c r="D821" s="243"/>
      <c r="E821" s="243"/>
      <c r="F821" s="243"/>
      <c r="G821" s="243"/>
      <c r="H821" s="290"/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</row>
    <row r="822" spans="1:26" ht="18.75" customHeight="1">
      <c r="A822" s="243"/>
      <c r="B822" s="243"/>
      <c r="C822" s="243"/>
      <c r="D822" s="243"/>
      <c r="E822" s="243"/>
      <c r="F822" s="243"/>
      <c r="G822" s="243"/>
      <c r="H822" s="290"/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</row>
    <row r="823" spans="1:26" ht="18.75" customHeight="1">
      <c r="A823" s="243"/>
      <c r="B823" s="243"/>
      <c r="C823" s="243"/>
      <c r="D823" s="243"/>
      <c r="E823" s="243"/>
      <c r="F823" s="243"/>
      <c r="G823" s="243"/>
      <c r="H823" s="290"/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</row>
    <row r="824" spans="1:26" ht="18.75" customHeight="1">
      <c r="A824" s="243"/>
      <c r="B824" s="243"/>
      <c r="C824" s="243"/>
      <c r="D824" s="243"/>
      <c r="E824" s="243"/>
      <c r="F824" s="243"/>
      <c r="G824" s="243"/>
      <c r="H824" s="290"/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</row>
    <row r="825" spans="1:26" ht="18.75" customHeight="1">
      <c r="A825" s="243"/>
      <c r="B825" s="243"/>
      <c r="C825" s="243"/>
      <c r="D825" s="243"/>
      <c r="E825" s="243"/>
      <c r="F825" s="243"/>
      <c r="G825" s="243"/>
      <c r="H825" s="290"/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</row>
    <row r="826" spans="1:26" ht="18.75" customHeight="1">
      <c r="A826" s="243"/>
      <c r="B826" s="243"/>
      <c r="C826" s="243"/>
      <c r="D826" s="243"/>
      <c r="E826" s="243"/>
      <c r="F826" s="243"/>
      <c r="G826" s="243"/>
      <c r="H826" s="290"/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</row>
    <row r="827" spans="1:26" ht="18.75" customHeight="1">
      <c r="A827" s="243"/>
      <c r="B827" s="243"/>
      <c r="C827" s="243"/>
      <c r="D827" s="243"/>
      <c r="E827" s="243"/>
      <c r="F827" s="243"/>
      <c r="G827" s="243"/>
      <c r="H827" s="290"/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</row>
    <row r="828" spans="1:26" ht="18.75" customHeight="1">
      <c r="A828" s="243"/>
      <c r="B828" s="243"/>
      <c r="C828" s="243"/>
      <c r="D828" s="243"/>
      <c r="E828" s="243"/>
      <c r="F828" s="243"/>
      <c r="G828" s="243"/>
      <c r="H828" s="290"/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</row>
    <row r="829" spans="1:26" ht="18.75" customHeight="1">
      <c r="A829" s="243"/>
      <c r="B829" s="243"/>
      <c r="C829" s="243"/>
      <c r="D829" s="243"/>
      <c r="E829" s="243"/>
      <c r="F829" s="243"/>
      <c r="G829" s="243"/>
      <c r="H829" s="290"/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</row>
    <row r="830" spans="1:26" ht="18.75" customHeight="1">
      <c r="A830" s="243"/>
      <c r="B830" s="243"/>
      <c r="C830" s="243"/>
      <c r="D830" s="243"/>
      <c r="E830" s="243"/>
      <c r="F830" s="243"/>
      <c r="G830" s="243"/>
      <c r="H830" s="290"/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</row>
    <row r="831" spans="1:26" ht="18.75" customHeight="1">
      <c r="A831" s="243"/>
      <c r="B831" s="243"/>
      <c r="C831" s="243"/>
      <c r="D831" s="243"/>
      <c r="E831" s="243"/>
      <c r="F831" s="243"/>
      <c r="G831" s="243"/>
      <c r="H831" s="290"/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</row>
    <row r="832" spans="1:26" ht="18.75" customHeight="1">
      <c r="A832" s="243"/>
      <c r="B832" s="243"/>
      <c r="C832" s="243"/>
      <c r="D832" s="243"/>
      <c r="E832" s="243"/>
      <c r="F832" s="243"/>
      <c r="G832" s="243"/>
      <c r="H832" s="290"/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</row>
    <row r="833" spans="1:26" ht="18.75" customHeight="1">
      <c r="A833" s="243"/>
      <c r="B833" s="243"/>
      <c r="C833" s="243"/>
      <c r="D833" s="243"/>
      <c r="E833" s="243"/>
      <c r="F833" s="243"/>
      <c r="G833" s="243"/>
      <c r="H833" s="290"/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</row>
    <row r="834" spans="1:26" ht="18.75" customHeight="1">
      <c r="A834" s="243"/>
      <c r="B834" s="243"/>
      <c r="C834" s="243"/>
      <c r="D834" s="243"/>
      <c r="E834" s="243"/>
      <c r="F834" s="243"/>
      <c r="G834" s="243"/>
      <c r="H834" s="290"/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</row>
    <row r="835" spans="1:26" ht="18.75" customHeight="1">
      <c r="A835" s="243"/>
      <c r="B835" s="243"/>
      <c r="C835" s="243"/>
      <c r="D835" s="243"/>
      <c r="E835" s="243"/>
      <c r="F835" s="243"/>
      <c r="G835" s="243"/>
      <c r="H835" s="290"/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</row>
    <row r="836" spans="1:26" ht="18.75" customHeight="1">
      <c r="A836" s="243"/>
      <c r="B836" s="243"/>
      <c r="C836" s="243"/>
      <c r="D836" s="243"/>
      <c r="E836" s="243"/>
      <c r="F836" s="243"/>
      <c r="G836" s="243"/>
      <c r="H836" s="290"/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</row>
    <row r="837" spans="1:26" ht="18.75" customHeight="1">
      <c r="A837" s="243"/>
      <c r="B837" s="243"/>
      <c r="C837" s="243"/>
      <c r="D837" s="243"/>
      <c r="E837" s="243"/>
      <c r="F837" s="243"/>
      <c r="G837" s="243"/>
      <c r="H837" s="290"/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</row>
    <row r="838" spans="1:26" ht="18.75" customHeight="1">
      <c r="A838" s="243"/>
      <c r="B838" s="243"/>
      <c r="C838" s="243"/>
      <c r="D838" s="243"/>
      <c r="E838" s="243"/>
      <c r="F838" s="243"/>
      <c r="G838" s="243"/>
      <c r="H838" s="290"/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</row>
    <row r="839" spans="1:26" ht="18.75" customHeight="1">
      <c r="A839" s="243"/>
      <c r="B839" s="243"/>
      <c r="C839" s="243"/>
      <c r="D839" s="243"/>
      <c r="E839" s="243"/>
      <c r="F839" s="243"/>
      <c r="G839" s="243"/>
      <c r="H839" s="290"/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</row>
    <row r="840" spans="1:26" ht="18.75" customHeight="1">
      <c r="A840" s="243"/>
      <c r="B840" s="243"/>
      <c r="C840" s="243"/>
      <c r="D840" s="243"/>
      <c r="E840" s="243"/>
      <c r="F840" s="243"/>
      <c r="G840" s="243"/>
      <c r="H840" s="290"/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</row>
    <row r="841" spans="1:26" ht="18.75" customHeight="1">
      <c r="A841" s="243"/>
      <c r="B841" s="243"/>
      <c r="C841" s="243"/>
      <c r="D841" s="243"/>
      <c r="E841" s="243"/>
      <c r="F841" s="243"/>
      <c r="G841" s="243"/>
      <c r="H841" s="290"/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</row>
    <row r="842" spans="1:26" ht="18.75" customHeight="1">
      <c r="A842" s="243"/>
      <c r="B842" s="243"/>
      <c r="C842" s="243"/>
      <c r="D842" s="243"/>
      <c r="E842" s="243"/>
      <c r="F842" s="243"/>
      <c r="G842" s="243"/>
      <c r="H842" s="290"/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</row>
    <row r="843" spans="1:26" ht="18.75" customHeight="1">
      <c r="A843" s="243"/>
      <c r="B843" s="243"/>
      <c r="C843" s="243"/>
      <c r="D843" s="243"/>
      <c r="E843" s="243"/>
      <c r="F843" s="243"/>
      <c r="G843" s="243"/>
      <c r="H843" s="290"/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</row>
    <row r="844" spans="1:26" ht="18.75" customHeight="1">
      <c r="A844" s="243"/>
      <c r="B844" s="243"/>
      <c r="C844" s="243"/>
      <c r="D844" s="243"/>
      <c r="E844" s="243"/>
      <c r="F844" s="243"/>
      <c r="G844" s="243"/>
      <c r="H844" s="290"/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</row>
    <row r="845" spans="1:26" ht="18.75" customHeight="1">
      <c r="A845" s="243"/>
      <c r="B845" s="243"/>
      <c r="C845" s="243"/>
      <c r="D845" s="243"/>
      <c r="E845" s="243"/>
      <c r="F845" s="243"/>
      <c r="G845" s="243"/>
      <c r="H845" s="290"/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</row>
    <row r="846" spans="1:26" ht="18.75" customHeight="1">
      <c r="A846" s="243"/>
      <c r="B846" s="243"/>
      <c r="C846" s="243"/>
      <c r="D846" s="243"/>
      <c r="E846" s="243"/>
      <c r="F846" s="243"/>
      <c r="G846" s="243"/>
      <c r="H846" s="290"/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</row>
    <row r="847" spans="1:26" ht="18.75" customHeight="1">
      <c r="A847" s="243"/>
      <c r="B847" s="243"/>
      <c r="C847" s="243"/>
      <c r="D847" s="243"/>
      <c r="E847" s="243"/>
      <c r="F847" s="243"/>
      <c r="G847" s="243"/>
      <c r="H847" s="290"/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</row>
    <row r="848" spans="1:26" ht="18.75" customHeight="1">
      <c r="A848" s="243"/>
      <c r="B848" s="243"/>
      <c r="C848" s="243"/>
      <c r="D848" s="243"/>
      <c r="E848" s="243"/>
      <c r="F848" s="243"/>
      <c r="G848" s="243"/>
      <c r="H848" s="290"/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</row>
    <row r="849" spans="1:26" ht="18.75" customHeight="1">
      <c r="A849" s="243"/>
      <c r="B849" s="243"/>
      <c r="C849" s="243"/>
      <c r="D849" s="243"/>
      <c r="E849" s="243"/>
      <c r="F849" s="243"/>
      <c r="G849" s="243"/>
      <c r="H849" s="290"/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</row>
    <row r="850" spans="1:26" ht="18.75" customHeight="1">
      <c r="A850" s="243"/>
      <c r="B850" s="243"/>
      <c r="C850" s="243"/>
      <c r="D850" s="243"/>
      <c r="E850" s="243"/>
      <c r="F850" s="243"/>
      <c r="G850" s="243"/>
      <c r="H850" s="290"/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</row>
    <row r="851" spans="1:26" ht="18.75" customHeight="1">
      <c r="A851" s="243"/>
      <c r="B851" s="243"/>
      <c r="C851" s="243"/>
      <c r="D851" s="243"/>
      <c r="E851" s="243"/>
      <c r="F851" s="243"/>
      <c r="G851" s="243"/>
      <c r="H851" s="290"/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</row>
    <row r="852" spans="1:26" ht="18.75" customHeight="1">
      <c r="A852" s="243"/>
      <c r="B852" s="243"/>
      <c r="C852" s="243"/>
      <c r="D852" s="243"/>
      <c r="E852" s="243"/>
      <c r="F852" s="243"/>
      <c r="G852" s="243"/>
      <c r="H852" s="290"/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</row>
    <row r="853" spans="1:26" ht="18.75" customHeight="1">
      <c r="A853" s="243"/>
      <c r="B853" s="243"/>
      <c r="C853" s="243"/>
      <c r="D853" s="243"/>
      <c r="E853" s="243"/>
      <c r="F853" s="243"/>
      <c r="G853" s="243"/>
      <c r="H853" s="290"/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</row>
    <row r="854" spans="1:26" ht="18.75" customHeight="1">
      <c r="A854" s="243"/>
      <c r="B854" s="243"/>
      <c r="C854" s="243"/>
      <c r="D854" s="243"/>
      <c r="E854" s="243"/>
      <c r="F854" s="243"/>
      <c r="G854" s="243"/>
      <c r="H854" s="290"/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</row>
    <row r="855" spans="1:26" ht="18.75" customHeight="1">
      <c r="A855" s="243"/>
      <c r="B855" s="243"/>
      <c r="C855" s="243"/>
      <c r="D855" s="243"/>
      <c r="E855" s="243"/>
      <c r="F855" s="243"/>
      <c r="G855" s="243"/>
      <c r="H855" s="290"/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</row>
    <row r="856" spans="1:26" ht="18.75" customHeight="1">
      <c r="A856" s="243"/>
      <c r="B856" s="243"/>
      <c r="C856" s="243"/>
      <c r="D856" s="243"/>
      <c r="E856" s="243"/>
      <c r="F856" s="243"/>
      <c r="G856" s="243"/>
      <c r="H856" s="290"/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</row>
    <row r="857" spans="1:26" ht="18.75" customHeight="1">
      <c r="A857" s="243"/>
      <c r="B857" s="243"/>
      <c r="C857" s="243"/>
      <c r="D857" s="243"/>
      <c r="E857" s="243"/>
      <c r="F857" s="243"/>
      <c r="G857" s="243"/>
      <c r="H857" s="290"/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</row>
    <row r="858" spans="1:26" ht="18.75" customHeight="1">
      <c r="A858" s="243"/>
      <c r="B858" s="243"/>
      <c r="C858" s="243"/>
      <c r="D858" s="243"/>
      <c r="E858" s="243"/>
      <c r="F858" s="243"/>
      <c r="G858" s="243"/>
      <c r="H858" s="290"/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</row>
    <row r="859" spans="1:26" ht="18.75" customHeight="1">
      <c r="A859" s="243"/>
      <c r="B859" s="243"/>
      <c r="C859" s="243"/>
      <c r="D859" s="243"/>
      <c r="E859" s="243"/>
      <c r="F859" s="243"/>
      <c r="G859" s="243"/>
      <c r="H859" s="290"/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</row>
    <row r="860" spans="1:26" ht="18.75" customHeight="1">
      <c r="A860" s="243"/>
      <c r="B860" s="243"/>
      <c r="C860" s="243"/>
      <c r="D860" s="243"/>
      <c r="E860" s="243"/>
      <c r="F860" s="243"/>
      <c r="G860" s="243"/>
      <c r="H860" s="290"/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</row>
    <row r="861" spans="1:26" ht="18.75" customHeight="1">
      <c r="A861" s="243"/>
      <c r="B861" s="243"/>
      <c r="C861" s="243"/>
      <c r="D861" s="243"/>
      <c r="E861" s="243"/>
      <c r="F861" s="243"/>
      <c r="G861" s="243"/>
      <c r="H861" s="290"/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</row>
    <row r="862" spans="1:26" ht="18.75" customHeight="1">
      <c r="A862" s="243"/>
      <c r="B862" s="243"/>
      <c r="C862" s="243"/>
      <c r="D862" s="243"/>
      <c r="E862" s="243"/>
      <c r="F862" s="243"/>
      <c r="G862" s="243"/>
      <c r="H862" s="290"/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</row>
    <row r="863" spans="1:26" ht="18.75" customHeight="1">
      <c r="A863" s="243"/>
      <c r="B863" s="243"/>
      <c r="C863" s="243"/>
      <c r="D863" s="243"/>
      <c r="E863" s="243"/>
      <c r="F863" s="243"/>
      <c r="G863" s="243"/>
      <c r="H863" s="290"/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</row>
    <row r="864" spans="1:26" ht="18.75" customHeight="1">
      <c r="A864" s="243"/>
      <c r="B864" s="243"/>
      <c r="C864" s="243"/>
      <c r="D864" s="243"/>
      <c r="E864" s="243"/>
      <c r="F864" s="243"/>
      <c r="G864" s="243"/>
      <c r="H864" s="290"/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</row>
    <row r="865" spans="1:26" ht="18.75" customHeight="1">
      <c r="A865" s="243"/>
      <c r="B865" s="243"/>
      <c r="C865" s="243"/>
      <c r="D865" s="243"/>
      <c r="E865" s="243"/>
      <c r="F865" s="243"/>
      <c r="G865" s="243"/>
      <c r="H865" s="290"/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</row>
    <row r="866" spans="1:26" ht="18.75" customHeight="1">
      <c r="A866" s="243"/>
      <c r="B866" s="243"/>
      <c r="C866" s="243"/>
      <c r="D866" s="243"/>
      <c r="E866" s="243"/>
      <c r="F866" s="243"/>
      <c r="G866" s="243"/>
      <c r="H866" s="290"/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</row>
    <row r="867" spans="1:26" ht="18.75" customHeight="1">
      <c r="A867" s="243"/>
      <c r="B867" s="243"/>
      <c r="C867" s="243"/>
      <c r="D867" s="243"/>
      <c r="E867" s="243"/>
      <c r="F867" s="243"/>
      <c r="G867" s="243"/>
      <c r="H867" s="290"/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</row>
    <row r="868" spans="1:26" ht="18.75" customHeight="1">
      <c r="A868" s="243"/>
      <c r="B868" s="243"/>
      <c r="C868" s="243"/>
      <c r="D868" s="243"/>
      <c r="E868" s="243"/>
      <c r="F868" s="243"/>
      <c r="G868" s="243"/>
      <c r="H868" s="290"/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</row>
    <row r="869" spans="1:26" ht="18.75" customHeight="1">
      <c r="A869" s="243"/>
      <c r="B869" s="243"/>
      <c r="C869" s="243"/>
      <c r="D869" s="243"/>
      <c r="E869" s="243"/>
      <c r="F869" s="243"/>
      <c r="G869" s="243"/>
      <c r="H869" s="290"/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</row>
    <row r="870" spans="1:26" ht="18.75" customHeight="1">
      <c r="A870" s="243"/>
      <c r="B870" s="243"/>
      <c r="C870" s="243"/>
      <c r="D870" s="243"/>
      <c r="E870" s="243"/>
      <c r="F870" s="243"/>
      <c r="G870" s="243"/>
      <c r="H870" s="290"/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</row>
    <row r="871" spans="1:26" ht="18.75" customHeight="1">
      <c r="A871" s="243"/>
      <c r="B871" s="243"/>
      <c r="C871" s="243"/>
      <c r="D871" s="243"/>
      <c r="E871" s="243"/>
      <c r="F871" s="243"/>
      <c r="G871" s="243"/>
      <c r="H871" s="290"/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</row>
    <row r="872" spans="1:26" ht="18.75" customHeight="1">
      <c r="A872" s="243"/>
      <c r="B872" s="243"/>
      <c r="C872" s="243"/>
      <c r="D872" s="243"/>
      <c r="E872" s="243"/>
      <c r="F872" s="243"/>
      <c r="G872" s="243"/>
      <c r="H872" s="290"/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</row>
    <row r="873" spans="1:26" ht="18.75" customHeight="1">
      <c r="A873" s="243"/>
      <c r="B873" s="243"/>
      <c r="C873" s="243"/>
      <c r="D873" s="243"/>
      <c r="E873" s="243"/>
      <c r="F873" s="243"/>
      <c r="G873" s="243"/>
      <c r="H873" s="290"/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</row>
    <row r="874" spans="1:26" ht="18.75" customHeight="1">
      <c r="A874" s="243"/>
      <c r="B874" s="243"/>
      <c r="C874" s="243"/>
      <c r="D874" s="243"/>
      <c r="E874" s="243"/>
      <c r="F874" s="243"/>
      <c r="G874" s="243"/>
      <c r="H874" s="290"/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</row>
    <row r="875" spans="1:26" ht="18.75" customHeight="1">
      <c r="A875" s="243"/>
      <c r="B875" s="243"/>
      <c r="C875" s="243"/>
      <c r="D875" s="243"/>
      <c r="E875" s="243"/>
      <c r="F875" s="243"/>
      <c r="G875" s="243"/>
      <c r="H875" s="290"/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</row>
    <row r="876" spans="1:26" ht="18.75" customHeight="1">
      <c r="A876" s="243"/>
      <c r="B876" s="243"/>
      <c r="C876" s="243"/>
      <c r="D876" s="243"/>
      <c r="E876" s="243"/>
      <c r="F876" s="243"/>
      <c r="G876" s="243"/>
      <c r="H876" s="290"/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</row>
    <row r="877" spans="1:26" ht="18.75" customHeight="1">
      <c r="A877" s="243"/>
      <c r="B877" s="243"/>
      <c r="C877" s="243"/>
      <c r="D877" s="243"/>
      <c r="E877" s="243"/>
      <c r="F877" s="243"/>
      <c r="G877" s="243"/>
      <c r="H877" s="290"/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</row>
    <row r="878" spans="1:26" ht="18.75" customHeight="1">
      <c r="A878" s="243"/>
      <c r="B878" s="243"/>
      <c r="C878" s="243"/>
      <c r="D878" s="243"/>
      <c r="E878" s="243"/>
      <c r="F878" s="243"/>
      <c r="G878" s="243"/>
      <c r="H878" s="290"/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</row>
    <row r="879" spans="1:26" ht="18.75" customHeight="1">
      <c r="A879" s="243"/>
      <c r="B879" s="243"/>
      <c r="C879" s="243"/>
      <c r="D879" s="243"/>
      <c r="E879" s="243"/>
      <c r="F879" s="243"/>
      <c r="G879" s="243"/>
      <c r="H879" s="290"/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</row>
    <row r="880" spans="1:26" ht="18.75" customHeight="1">
      <c r="A880" s="243"/>
      <c r="B880" s="243"/>
      <c r="C880" s="243"/>
      <c r="D880" s="243"/>
      <c r="E880" s="243"/>
      <c r="F880" s="243"/>
      <c r="G880" s="243"/>
      <c r="H880" s="290"/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</row>
    <row r="881" spans="1:26" ht="18.75" customHeight="1">
      <c r="A881" s="243"/>
      <c r="B881" s="243"/>
      <c r="C881" s="243"/>
      <c r="D881" s="243"/>
      <c r="E881" s="243"/>
      <c r="F881" s="243"/>
      <c r="G881" s="243"/>
      <c r="H881" s="290"/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</row>
    <row r="882" spans="1:26" ht="18.75" customHeight="1">
      <c r="A882" s="243"/>
      <c r="B882" s="243"/>
      <c r="C882" s="243"/>
      <c r="D882" s="243"/>
      <c r="E882" s="243"/>
      <c r="F882" s="243"/>
      <c r="G882" s="243"/>
      <c r="H882" s="290"/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</row>
    <row r="883" spans="1:26" ht="18.75" customHeight="1">
      <c r="A883" s="243"/>
      <c r="B883" s="243"/>
      <c r="C883" s="243"/>
      <c r="D883" s="243"/>
      <c r="E883" s="243"/>
      <c r="F883" s="243"/>
      <c r="G883" s="243"/>
      <c r="H883" s="290"/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</row>
    <row r="884" spans="1:26" ht="18.75" customHeight="1">
      <c r="A884" s="243"/>
      <c r="B884" s="243"/>
      <c r="C884" s="243"/>
      <c r="D884" s="243"/>
      <c r="E884" s="243"/>
      <c r="F884" s="243"/>
      <c r="G884" s="243"/>
      <c r="H884" s="290"/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</row>
    <row r="885" spans="1:26" ht="18.75" customHeight="1">
      <c r="A885" s="243"/>
      <c r="B885" s="243"/>
      <c r="C885" s="243"/>
      <c r="D885" s="243"/>
      <c r="E885" s="243"/>
      <c r="F885" s="243"/>
      <c r="G885" s="243"/>
      <c r="H885" s="290"/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</row>
    <row r="886" spans="1:26" ht="18.75" customHeight="1">
      <c r="A886" s="243"/>
      <c r="B886" s="243"/>
      <c r="C886" s="243"/>
      <c r="D886" s="243"/>
      <c r="E886" s="243"/>
      <c r="F886" s="243"/>
      <c r="G886" s="243"/>
      <c r="H886" s="290"/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</row>
    <row r="887" spans="1:26" ht="18.75" customHeight="1">
      <c r="A887" s="243"/>
      <c r="B887" s="243"/>
      <c r="C887" s="243"/>
      <c r="D887" s="243"/>
      <c r="E887" s="243"/>
      <c r="F887" s="243"/>
      <c r="G887" s="243"/>
      <c r="H887" s="290"/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</row>
    <row r="888" spans="1:26" ht="18.75" customHeight="1">
      <c r="A888" s="243"/>
      <c r="B888" s="243"/>
      <c r="C888" s="243"/>
      <c r="D888" s="243"/>
      <c r="E888" s="243"/>
      <c r="F888" s="243"/>
      <c r="G888" s="243"/>
      <c r="H888" s="290"/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</row>
    <row r="889" spans="1:26" ht="18.75" customHeight="1">
      <c r="A889" s="243"/>
      <c r="B889" s="243"/>
      <c r="C889" s="243"/>
      <c r="D889" s="243"/>
      <c r="E889" s="243"/>
      <c r="F889" s="243"/>
      <c r="G889" s="243"/>
      <c r="H889" s="290"/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</row>
    <row r="890" spans="1:26" ht="18.75" customHeight="1">
      <c r="A890" s="243"/>
      <c r="B890" s="243"/>
      <c r="C890" s="243"/>
      <c r="D890" s="243"/>
      <c r="E890" s="243"/>
      <c r="F890" s="243"/>
      <c r="G890" s="243"/>
      <c r="H890" s="290"/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</row>
    <row r="891" spans="1:26" ht="18.75" customHeight="1">
      <c r="A891" s="243"/>
      <c r="B891" s="243"/>
      <c r="C891" s="243"/>
      <c r="D891" s="243"/>
      <c r="E891" s="243"/>
      <c r="F891" s="243"/>
      <c r="G891" s="243"/>
      <c r="H891" s="290"/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</row>
    <row r="892" spans="1:26" ht="18.75" customHeight="1">
      <c r="A892" s="243"/>
      <c r="B892" s="243"/>
      <c r="C892" s="243"/>
      <c r="D892" s="243"/>
      <c r="E892" s="243"/>
      <c r="F892" s="243"/>
      <c r="G892" s="243"/>
      <c r="H892" s="290"/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</row>
    <row r="893" spans="1:26" ht="18.75" customHeight="1">
      <c r="A893" s="243"/>
      <c r="B893" s="243"/>
      <c r="C893" s="243"/>
      <c r="D893" s="243"/>
      <c r="E893" s="243"/>
      <c r="F893" s="243"/>
      <c r="G893" s="243"/>
      <c r="H893" s="290"/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</row>
    <row r="894" spans="1:26" ht="18.75" customHeight="1">
      <c r="A894" s="243"/>
      <c r="B894" s="243"/>
      <c r="C894" s="243"/>
      <c r="D894" s="243"/>
      <c r="E894" s="243"/>
      <c r="F894" s="243"/>
      <c r="G894" s="243"/>
      <c r="H894" s="290"/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</row>
    <row r="895" spans="1:26" ht="18.75" customHeight="1">
      <c r="A895" s="243"/>
      <c r="B895" s="243"/>
      <c r="C895" s="243"/>
      <c r="D895" s="243"/>
      <c r="E895" s="243"/>
      <c r="F895" s="243"/>
      <c r="G895" s="243"/>
      <c r="H895" s="290"/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</row>
    <row r="896" spans="1:26" ht="18.75" customHeight="1">
      <c r="A896" s="243"/>
      <c r="B896" s="243"/>
      <c r="C896" s="243"/>
      <c r="D896" s="243"/>
      <c r="E896" s="243"/>
      <c r="F896" s="243"/>
      <c r="G896" s="243"/>
      <c r="H896" s="290"/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</row>
    <row r="897" spans="1:26" ht="18.75" customHeight="1">
      <c r="A897" s="243"/>
      <c r="B897" s="243"/>
      <c r="C897" s="243"/>
      <c r="D897" s="243"/>
      <c r="E897" s="243"/>
      <c r="F897" s="243"/>
      <c r="G897" s="243"/>
      <c r="H897" s="290"/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</row>
    <row r="898" spans="1:26" ht="18.75" customHeight="1">
      <c r="A898" s="243"/>
      <c r="B898" s="243"/>
      <c r="C898" s="243"/>
      <c r="D898" s="243"/>
      <c r="E898" s="243"/>
      <c r="F898" s="243"/>
      <c r="G898" s="243"/>
      <c r="H898" s="290"/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</row>
    <row r="899" spans="1:26" ht="18.75" customHeight="1">
      <c r="A899" s="243"/>
      <c r="B899" s="243"/>
      <c r="C899" s="243"/>
      <c r="D899" s="243"/>
      <c r="E899" s="243"/>
      <c r="F899" s="243"/>
      <c r="G899" s="243"/>
      <c r="H899" s="290"/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</row>
    <row r="900" spans="1:26" ht="18.75" customHeight="1">
      <c r="A900" s="243"/>
      <c r="B900" s="243"/>
      <c r="C900" s="243"/>
      <c r="D900" s="243"/>
      <c r="E900" s="243"/>
      <c r="F900" s="243"/>
      <c r="G900" s="243"/>
      <c r="H900" s="290"/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</row>
    <row r="901" spans="1:26" ht="18.75" customHeight="1">
      <c r="A901" s="243"/>
      <c r="B901" s="243"/>
      <c r="C901" s="243"/>
      <c r="D901" s="243"/>
      <c r="E901" s="243"/>
      <c r="F901" s="243"/>
      <c r="G901" s="243"/>
      <c r="H901" s="290"/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</row>
    <row r="902" spans="1:26" ht="18.75" customHeight="1">
      <c r="A902" s="243"/>
      <c r="B902" s="243"/>
      <c r="C902" s="243"/>
      <c r="D902" s="243"/>
      <c r="E902" s="243"/>
      <c r="F902" s="243"/>
      <c r="G902" s="243"/>
      <c r="H902" s="290"/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</row>
    <row r="903" spans="1:26" ht="18.75" customHeight="1">
      <c r="A903" s="243"/>
      <c r="B903" s="243"/>
      <c r="C903" s="243"/>
      <c r="D903" s="243"/>
      <c r="E903" s="243"/>
      <c r="F903" s="243"/>
      <c r="G903" s="243"/>
      <c r="H903" s="290"/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</row>
    <row r="904" spans="1:26" ht="18.75" customHeight="1">
      <c r="A904" s="243"/>
      <c r="B904" s="243"/>
      <c r="C904" s="243"/>
      <c r="D904" s="243"/>
      <c r="E904" s="243"/>
      <c r="F904" s="243"/>
      <c r="G904" s="243"/>
      <c r="H904" s="290"/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</row>
    <row r="905" spans="1:26" ht="18.75" customHeight="1">
      <c r="A905" s="243"/>
      <c r="B905" s="243"/>
      <c r="C905" s="243"/>
      <c r="D905" s="243"/>
      <c r="E905" s="243"/>
      <c r="F905" s="243"/>
      <c r="G905" s="243"/>
      <c r="H905" s="290"/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</row>
    <row r="906" spans="1:26" ht="18.75" customHeight="1">
      <c r="A906" s="243"/>
      <c r="B906" s="243"/>
      <c r="C906" s="243"/>
      <c r="D906" s="243"/>
      <c r="E906" s="243"/>
      <c r="F906" s="243"/>
      <c r="G906" s="243"/>
      <c r="H906" s="290"/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</row>
    <row r="907" spans="1:26" ht="18.75" customHeight="1">
      <c r="A907" s="243"/>
      <c r="B907" s="243"/>
      <c r="C907" s="243"/>
      <c r="D907" s="243"/>
      <c r="E907" s="243"/>
      <c r="F907" s="243"/>
      <c r="G907" s="243"/>
      <c r="H907" s="290"/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</row>
    <row r="908" spans="1:26" ht="18.75" customHeight="1">
      <c r="A908" s="243"/>
      <c r="B908" s="243"/>
      <c r="C908" s="243"/>
      <c r="D908" s="243"/>
      <c r="E908" s="243"/>
      <c r="F908" s="243"/>
      <c r="G908" s="243"/>
      <c r="H908" s="290"/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</row>
    <row r="909" spans="1:26" ht="18.75" customHeight="1">
      <c r="A909" s="243"/>
      <c r="B909" s="243"/>
      <c r="C909" s="243"/>
      <c r="D909" s="243"/>
      <c r="E909" s="243"/>
      <c r="F909" s="243"/>
      <c r="G909" s="243"/>
      <c r="H909" s="290"/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</row>
    <row r="910" spans="1:26" ht="18.75" customHeight="1">
      <c r="A910" s="243"/>
      <c r="B910" s="243"/>
      <c r="C910" s="243"/>
      <c r="D910" s="243"/>
      <c r="E910" s="243"/>
      <c r="F910" s="243"/>
      <c r="G910" s="243"/>
      <c r="H910" s="290"/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</row>
    <row r="911" spans="1:26" ht="18.75" customHeight="1">
      <c r="A911" s="243"/>
      <c r="B911" s="243"/>
      <c r="C911" s="243"/>
      <c r="D911" s="243"/>
      <c r="E911" s="243"/>
      <c r="F911" s="243"/>
      <c r="G911" s="243"/>
      <c r="H911" s="290"/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</row>
    <row r="912" spans="1:26" ht="18.75" customHeight="1">
      <c r="A912" s="243"/>
      <c r="B912" s="243"/>
      <c r="C912" s="243"/>
      <c r="D912" s="243"/>
      <c r="E912" s="243"/>
      <c r="F912" s="243"/>
      <c r="G912" s="243"/>
      <c r="H912" s="290"/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</row>
    <row r="913" spans="1:26" ht="18.75" customHeight="1">
      <c r="A913" s="243"/>
      <c r="B913" s="243"/>
      <c r="C913" s="243"/>
      <c r="D913" s="243"/>
      <c r="E913" s="243"/>
      <c r="F913" s="243"/>
      <c r="G913" s="243"/>
      <c r="H913" s="290"/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</row>
    <row r="914" spans="1:26" ht="18.75" customHeight="1">
      <c r="A914" s="243"/>
      <c r="B914" s="243"/>
      <c r="C914" s="243"/>
      <c r="D914" s="243"/>
      <c r="E914" s="243"/>
      <c r="F914" s="243"/>
      <c r="G914" s="243"/>
      <c r="H914" s="290"/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</row>
    <row r="915" spans="1:26" ht="18.75" customHeight="1">
      <c r="A915" s="243"/>
      <c r="B915" s="243"/>
      <c r="C915" s="243"/>
      <c r="D915" s="243"/>
      <c r="E915" s="243"/>
      <c r="F915" s="243"/>
      <c r="G915" s="243"/>
      <c r="H915" s="290"/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</row>
    <row r="916" spans="1:26" ht="18.75" customHeight="1">
      <c r="A916" s="243"/>
      <c r="B916" s="243"/>
      <c r="C916" s="243"/>
      <c r="D916" s="243"/>
      <c r="E916" s="243"/>
      <c r="F916" s="243"/>
      <c r="G916" s="243"/>
      <c r="H916" s="290"/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</row>
    <row r="917" spans="1:26" ht="18.75" customHeight="1">
      <c r="A917" s="243"/>
      <c r="B917" s="243"/>
      <c r="C917" s="243"/>
      <c r="D917" s="243"/>
      <c r="E917" s="243"/>
      <c r="F917" s="243"/>
      <c r="G917" s="243"/>
      <c r="H917" s="290"/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</row>
    <row r="918" spans="1:26" ht="18.75" customHeight="1">
      <c r="A918" s="243"/>
      <c r="B918" s="243"/>
      <c r="C918" s="243"/>
      <c r="D918" s="243"/>
      <c r="E918" s="243"/>
      <c r="F918" s="243"/>
      <c r="G918" s="243"/>
      <c r="H918" s="290"/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</row>
    <row r="919" spans="1:26" ht="18.75" customHeight="1">
      <c r="A919" s="243"/>
      <c r="B919" s="243"/>
      <c r="C919" s="243"/>
      <c r="D919" s="243"/>
      <c r="E919" s="243"/>
      <c r="F919" s="243"/>
      <c r="G919" s="243"/>
      <c r="H919" s="290"/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</row>
    <row r="920" spans="1:26" ht="18.75" customHeight="1">
      <c r="A920" s="243"/>
      <c r="B920" s="243"/>
      <c r="C920" s="243"/>
      <c r="D920" s="243"/>
      <c r="E920" s="243"/>
      <c r="F920" s="243"/>
      <c r="G920" s="243"/>
      <c r="H920" s="290"/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</row>
    <row r="921" spans="1:26" ht="18.75" customHeight="1">
      <c r="A921" s="243"/>
      <c r="B921" s="243"/>
      <c r="C921" s="243"/>
      <c r="D921" s="243"/>
      <c r="E921" s="243"/>
      <c r="F921" s="243"/>
      <c r="G921" s="243"/>
      <c r="H921" s="290"/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</row>
    <row r="922" spans="1:26" ht="18.75" customHeight="1">
      <c r="A922" s="243"/>
      <c r="B922" s="243"/>
      <c r="C922" s="243"/>
      <c r="D922" s="243"/>
      <c r="E922" s="243"/>
      <c r="F922" s="243"/>
      <c r="G922" s="243"/>
      <c r="H922" s="290"/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</row>
    <row r="923" spans="1:26" ht="18.75" customHeight="1">
      <c r="A923" s="243"/>
      <c r="B923" s="243"/>
      <c r="C923" s="243"/>
      <c r="D923" s="243"/>
      <c r="E923" s="243"/>
      <c r="F923" s="243"/>
      <c r="G923" s="243"/>
      <c r="H923" s="290"/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</row>
    <row r="924" spans="1:26" ht="18.75" customHeight="1">
      <c r="A924" s="243"/>
      <c r="B924" s="243"/>
      <c r="C924" s="243"/>
      <c r="D924" s="243"/>
      <c r="E924" s="243"/>
      <c r="F924" s="243"/>
      <c r="G924" s="243"/>
      <c r="H924" s="290"/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</row>
    <row r="925" spans="1:26" ht="18.75" customHeight="1">
      <c r="A925" s="243"/>
      <c r="B925" s="243"/>
      <c r="C925" s="243"/>
      <c r="D925" s="243"/>
      <c r="E925" s="243"/>
      <c r="F925" s="243"/>
      <c r="G925" s="243"/>
      <c r="H925" s="290"/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</row>
    <row r="926" spans="1:26" ht="18.75" customHeight="1">
      <c r="A926" s="243"/>
      <c r="B926" s="243"/>
      <c r="C926" s="243"/>
      <c r="D926" s="243"/>
      <c r="E926" s="243"/>
      <c r="F926" s="243"/>
      <c r="G926" s="243"/>
      <c r="H926" s="290"/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</row>
    <row r="927" spans="1:26" ht="18.75" customHeight="1">
      <c r="A927" s="243"/>
      <c r="B927" s="243"/>
      <c r="C927" s="243"/>
      <c r="D927" s="243"/>
      <c r="E927" s="243"/>
      <c r="F927" s="243"/>
      <c r="G927" s="243"/>
      <c r="H927" s="290"/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</row>
    <row r="928" spans="1:26" ht="18.75" customHeight="1">
      <c r="A928" s="243"/>
      <c r="B928" s="243"/>
      <c r="C928" s="243"/>
      <c r="D928" s="243"/>
      <c r="E928" s="243"/>
      <c r="F928" s="243"/>
      <c r="G928" s="243"/>
      <c r="H928" s="290"/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</row>
    <row r="929" spans="1:26" ht="18.75" customHeight="1">
      <c r="A929" s="243"/>
      <c r="B929" s="243"/>
      <c r="C929" s="243"/>
      <c r="D929" s="243"/>
      <c r="E929" s="243"/>
      <c r="F929" s="243"/>
      <c r="G929" s="243"/>
      <c r="H929" s="290"/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</row>
    <row r="930" spans="1:26" ht="18.75" customHeight="1">
      <c r="A930" s="243"/>
      <c r="B930" s="243"/>
      <c r="C930" s="243"/>
      <c r="D930" s="243"/>
      <c r="E930" s="243"/>
      <c r="F930" s="243"/>
      <c r="G930" s="243"/>
      <c r="H930" s="290"/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</row>
    <row r="931" spans="1:26" ht="18.75" customHeight="1">
      <c r="A931" s="243"/>
      <c r="B931" s="243"/>
      <c r="C931" s="243"/>
      <c r="D931" s="243"/>
      <c r="E931" s="243"/>
      <c r="F931" s="243"/>
      <c r="G931" s="243"/>
      <c r="H931" s="290"/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</row>
    <row r="932" spans="1:26" ht="18.75" customHeight="1">
      <c r="A932" s="243"/>
      <c r="B932" s="243"/>
      <c r="C932" s="243"/>
      <c r="D932" s="243"/>
      <c r="E932" s="243"/>
      <c r="F932" s="243"/>
      <c r="G932" s="243"/>
      <c r="H932" s="290"/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</row>
    <row r="933" spans="1:26" ht="18.75" customHeight="1">
      <c r="A933" s="243"/>
      <c r="B933" s="243"/>
      <c r="C933" s="243"/>
      <c r="D933" s="243"/>
      <c r="E933" s="243"/>
      <c r="F933" s="243"/>
      <c r="G933" s="243"/>
      <c r="H933" s="290"/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</row>
    <row r="934" spans="1:26" ht="18.75" customHeight="1">
      <c r="A934" s="243"/>
      <c r="B934" s="243"/>
      <c r="C934" s="243"/>
      <c r="D934" s="243"/>
      <c r="E934" s="243"/>
      <c r="F934" s="243"/>
      <c r="G934" s="243"/>
      <c r="H934" s="290"/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</row>
    <row r="935" spans="1:26" ht="18.75" customHeight="1">
      <c r="A935" s="243"/>
      <c r="B935" s="243"/>
      <c r="C935" s="243"/>
      <c r="D935" s="243"/>
      <c r="E935" s="243"/>
      <c r="F935" s="243"/>
      <c r="G935" s="243"/>
      <c r="H935" s="290"/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</row>
    <row r="936" spans="1:26" ht="18.75" customHeight="1">
      <c r="A936" s="243"/>
      <c r="B936" s="243"/>
      <c r="C936" s="243"/>
      <c r="D936" s="243"/>
      <c r="E936" s="243"/>
      <c r="F936" s="243"/>
      <c r="G936" s="243"/>
      <c r="H936" s="290"/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</row>
    <row r="937" spans="1:26" ht="18.75" customHeight="1">
      <c r="A937" s="243"/>
      <c r="B937" s="243"/>
      <c r="C937" s="243"/>
      <c r="D937" s="243"/>
      <c r="E937" s="243"/>
      <c r="F937" s="243"/>
      <c r="G937" s="243"/>
      <c r="H937" s="290"/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</row>
    <row r="938" spans="1:26" ht="18.75" customHeight="1">
      <c r="A938" s="243"/>
      <c r="B938" s="243"/>
      <c r="C938" s="243"/>
      <c r="D938" s="243"/>
      <c r="E938" s="243"/>
      <c r="F938" s="243"/>
      <c r="G938" s="243"/>
      <c r="H938" s="290"/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</row>
    <row r="939" spans="1:26" ht="18.75" customHeight="1">
      <c r="A939" s="243"/>
      <c r="B939" s="243"/>
      <c r="C939" s="243"/>
      <c r="D939" s="243"/>
      <c r="E939" s="243"/>
      <c r="F939" s="243"/>
      <c r="G939" s="243"/>
      <c r="H939" s="290"/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</row>
    <row r="940" spans="1:26" ht="18.75" customHeight="1">
      <c r="A940" s="243"/>
      <c r="B940" s="243"/>
      <c r="C940" s="243"/>
      <c r="D940" s="243"/>
      <c r="E940" s="243"/>
      <c r="F940" s="243"/>
      <c r="G940" s="243"/>
      <c r="H940" s="290"/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</row>
    <row r="941" spans="1:26" ht="18.75" customHeight="1">
      <c r="A941" s="243"/>
      <c r="B941" s="243"/>
      <c r="C941" s="243"/>
      <c r="D941" s="243"/>
      <c r="E941" s="243"/>
      <c r="F941" s="243"/>
      <c r="G941" s="243"/>
      <c r="H941" s="290"/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</row>
    <row r="942" spans="1:26" ht="18.75" customHeight="1">
      <c r="A942" s="243"/>
      <c r="B942" s="243"/>
      <c r="C942" s="243"/>
      <c r="D942" s="243"/>
      <c r="E942" s="243"/>
      <c r="F942" s="243"/>
      <c r="G942" s="243"/>
      <c r="H942" s="290"/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</row>
    <row r="943" spans="1:26" ht="18.75" customHeight="1">
      <c r="A943" s="243"/>
      <c r="B943" s="243"/>
      <c r="C943" s="243"/>
      <c r="D943" s="243"/>
      <c r="E943" s="243"/>
      <c r="F943" s="243"/>
      <c r="G943" s="243"/>
      <c r="H943" s="290"/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</row>
    <row r="944" spans="1:26" ht="18.75" customHeight="1">
      <c r="A944" s="243"/>
      <c r="B944" s="243"/>
      <c r="C944" s="243"/>
      <c r="D944" s="243"/>
      <c r="E944" s="243"/>
      <c r="F944" s="243"/>
      <c r="G944" s="243"/>
      <c r="H944" s="290"/>
      <c r="I944" s="243"/>
      <c r="J944" s="243"/>
      <c r="K944" s="243"/>
      <c r="L944" s="243"/>
      <c r="M944" s="243"/>
      <c r="N944" s="243"/>
      <c r="O944" s="243"/>
      <c r="P944" s="243"/>
      <c r="Q944" s="243"/>
      <c r="R944" s="243"/>
      <c r="S944" s="243"/>
      <c r="T944" s="243"/>
      <c r="U944" s="243"/>
      <c r="V944" s="243"/>
      <c r="W944" s="243"/>
      <c r="X944" s="243"/>
      <c r="Y944" s="243"/>
      <c r="Z944" s="243"/>
    </row>
    <row r="945" spans="1:26" ht="18.75" customHeight="1">
      <c r="A945" s="243"/>
      <c r="B945" s="243"/>
      <c r="C945" s="243"/>
      <c r="D945" s="243"/>
      <c r="E945" s="243"/>
      <c r="F945" s="243"/>
      <c r="G945" s="243"/>
      <c r="H945" s="290"/>
      <c r="I945" s="243"/>
      <c r="J945" s="243"/>
      <c r="K945" s="243"/>
      <c r="L945" s="243"/>
      <c r="M945" s="243"/>
      <c r="N945" s="243"/>
      <c r="O945" s="243"/>
      <c r="P945" s="243"/>
      <c r="Q945" s="243"/>
      <c r="R945" s="243"/>
      <c r="S945" s="243"/>
      <c r="T945" s="243"/>
      <c r="U945" s="243"/>
      <c r="V945" s="243"/>
      <c r="W945" s="243"/>
      <c r="X945" s="243"/>
      <c r="Y945" s="243"/>
      <c r="Z945" s="243"/>
    </row>
    <row r="946" spans="1:26" ht="18.75" customHeight="1">
      <c r="A946" s="243"/>
      <c r="B946" s="243"/>
      <c r="C946" s="243"/>
      <c r="D946" s="243"/>
      <c r="E946" s="243"/>
      <c r="F946" s="243"/>
      <c r="G946" s="243"/>
      <c r="H946" s="290"/>
      <c r="I946" s="243"/>
      <c r="J946" s="243"/>
      <c r="K946" s="243"/>
      <c r="L946" s="243"/>
      <c r="M946" s="243"/>
      <c r="N946" s="243"/>
      <c r="O946" s="243"/>
      <c r="P946" s="243"/>
      <c r="Q946" s="243"/>
      <c r="R946" s="243"/>
      <c r="S946" s="243"/>
      <c r="T946" s="243"/>
      <c r="U946" s="243"/>
      <c r="V946" s="243"/>
      <c r="W946" s="243"/>
      <c r="X946" s="243"/>
      <c r="Y946" s="243"/>
      <c r="Z946" s="243"/>
    </row>
    <row r="947" spans="1:26" ht="18.75" customHeight="1">
      <c r="A947" s="243"/>
      <c r="B947" s="243"/>
      <c r="C947" s="243"/>
      <c r="D947" s="243"/>
      <c r="E947" s="243"/>
      <c r="F947" s="243"/>
      <c r="G947" s="243"/>
      <c r="H947" s="290"/>
      <c r="I947" s="243"/>
      <c r="J947" s="243"/>
      <c r="K947" s="243"/>
      <c r="L947" s="243"/>
      <c r="M947" s="243"/>
      <c r="N947" s="243"/>
      <c r="O947" s="243"/>
      <c r="P947" s="243"/>
      <c r="Q947" s="243"/>
      <c r="R947" s="243"/>
      <c r="S947" s="243"/>
      <c r="T947" s="243"/>
      <c r="U947" s="243"/>
      <c r="V947" s="243"/>
      <c r="W947" s="243"/>
      <c r="X947" s="243"/>
      <c r="Y947" s="243"/>
      <c r="Z947" s="243"/>
    </row>
    <row r="948" spans="1:26" ht="18.75" customHeight="1">
      <c r="A948" s="243"/>
      <c r="B948" s="243"/>
      <c r="C948" s="243"/>
      <c r="D948" s="243"/>
      <c r="E948" s="243"/>
      <c r="F948" s="243"/>
      <c r="G948" s="243"/>
      <c r="H948" s="290"/>
      <c r="I948" s="243"/>
      <c r="J948" s="243"/>
      <c r="K948" s="243"/>
      <c r="L948" s="243"/>
      <c r="M948" s="243"/>
      <c r="N948" s="243"/>
      <c r="O948" s="243"/>
      <c r="P948" s="243"/>
      <c r="Q948" s="243"/>
      <c r="R948" s="243"/>
      <c r="S948" s="243"/>
      <c r="T948" s="243"/>
      <c r="U948" s="243"/>
      <c r="V948" s="243"/>
      <c r="W948" s="243"/>
      <c r="X948" s="243"/>
      <c r="Y948" s="243"/>
      <c r="Z948" s="243"/>
    </row>
    <row r="949" spans="1:26" ht="18.75" customHeight="1">
      <c r="A949" s="243"/>
      <c r="B949" s="243"/>
      <c r="C949" s="243"/>
      <c r="D949" s="243"/>
      <c r="E949" s="243"/>
      <c r="F949" s="243"/>
      <c r="G949" s="243"/>
      <c r="H949" s="290"/>
      <c r="I949" s="243"/>
      <c r="J949" s="243"/>
      <c r="K949" s="243"/>
      <c r="L949" s="243"/>
      <c r="M949" s="243"/>
      <c r="N949" s="243"/>
      <c r="O949" s="243"/>
      <c r="P949" s="243"/>
      <c r="Q949" s="243"/>
      <c r="R949" s="243"/>
      <c r="S949" s="243"/>
      <c r="T949" s="243"/>
      <c r="U949" s="243"/>
      <c r="V949" s="243"/>
      <c r="W949" s="243"/>
      <c r="X949" s="243"/>
      <c r="Y949" s="243"/>
      <c r="Z949" s="243"/>
    </row>
    <row r="950" spans="1:26" ht="18.75" customHeight="1">
      <c r="A950" s="243"/>
      <c r="B950" s="243"/>
      <c r="C950" s="243"/>
      <c r="D950" s="243"/>
      <c r="E950" s="243"/>
      <c r="F950" s="243"/>
      <c r="G950" s="243"/>
      <c r="H950" s="290"/>
      <c r="I950" s="243"/>
      <c r="J950" s="243"/>
      <c r="K950" s="243"/>
      <c r="L950" s="243"/>
      <c r="M950" s="243"/>
      <c r="N950" s="243"/>
      <c r="O950" s="243"/>
      <c r="P950" s="243"/>
      <c r="Q950" s="243"/>
      <c r="R950" s="243"/>
      <c r="S950" s="243"/>
      <c r="T950" s="243"/>
      <c r="U950" s="243"/>
      <c r="V950" s="243"/>
      <c r="W950" s="243"/>
      <c r="X950" s="243"/>
      <c r="Y950" s="243"/>
      <c r="Z950" s="243"/>
    </row>
    <row r="951" spans="1:26" ht="18.75" customHeight="1">
      <c r="A951" s="243"/>
      <c r="B951" s="243"/>
      <c r="C951" s="243"/>
      <c r="D951" s="243"/>
      <c r="E951" s="243"/>
      <c r="F951" s="243"/>
      <c r="G951" s="243"/>
      <c r="H951" s="290"/>
      <c r="I951" s="243"/>
      <c r="J951" s="243"/>
      <c r="K951" s="243"/>
      <c r="L951" s="243"/>
      <c r="M951" s="243"/>
      <c r="N951" s="243"/>
      <c r="O951" s="243"/>
      <c r="P951" s="243"/>
      <c r="Q951" s="243"/>
      <c r="R951" s="243"/>
      <c r="S951" s="243"/>
      <c r="T951" s="243"/>
      <c r="U951" s="243"/>
      <c r="V951" s="243"/>
      <c r="W951" s="243"/>
      <c r="X951" s="243"/>
      <c r="Y951" s="243"/>
      <c r="Z951" s="243"/>
    </row>
    <row r="952" spans="1:26" ht="18.75" customHeight="1">
      <c r="A952" s="243"/>
      <c r="B952" s="243"/>
      <c r="C952" s="243"/>
      <c r="D952" s="243"/>
      <c r="E952" s="243"/>
      <c r="F952" s="243"/>
      <c r="G952" s="243"/>
      <c r="H952" s="290"/>
      <c r="I952" s="243"/>
      <c r="J952" s="243"/>
      <c r="K952" s="243"/>
      <c r="L952" s="243"/>
      <c r="M952" s="243"/>
      <c r="N952" s="243"/>
      <c r="O952" s="243"/>
      <c r="P952" s="243"/>
      <c r="Q952" s="243"/>
      <c r="R952" s="243"/>
      <c r="S952" s="243"/>
      <c r="T952" s="243"/>
      <c r="U952" s="243"/>
      <c r="V952" s="243"/>
      <c r="W952" s="243"/>
      <c r="X952" s="243"/>
      <c r="Y952" s="243"/>
      <c r="Z952" s="243"/>
    </row>
    <row r="953" spans="1:26" ht="18.75" customHeight="1">
      <c r="A953" s="243"/>
      <c r="B953" s="243"/>
      <c r="C953" s="243"/>
      <c r="D953" s="243"/>
      <c r="E953" s="243"/>
      <c r="F953" s="243"/>
      <c r="G953" s="243"/>
      <c r="H953" s="290"/>
      <c r="I953" s="243"/>
      <c r="J953" s="243"/>
      <c r="K953" s="243"/>
      <c r="L953" s="243"/>
      <c r="M953" s="243"/>
      <c r="N953" s="243"/>
      <c r="O953" s="243"/>
      <c r="P953" s="243"/>
      <c r="Q953" s="243"/>
      <c r="R953" s="243"/>
      <c r="S953" s="243"/>
      <c r="T953" s="243"/>
      <c r="U953" s="243"/>
      <c r="V953" s="243"/>
      <c r="W953" s="243"/>
      <c r="X953" s="243"/>
      <c r="Y953" s="243"/>
      <c r="Z953" s="243"/>
    </row>
    <row r="954" spans="1:26" ht="18.75" customHeight="1">
      <c r="A954" s="243"/>
      <c r="B954" s="243"/>
      <c r="C954" s="243"/>
      <c r="D954" s="243"/>
      <c r="E954" s="243"/>
      <c r="F954" s="243"/>
      <c r="G954" s="243"/>
      <c r="H954" s="290"/>
      <c r="I954" s="243"/>
      <c r="J954" s="243"/>
      <c r="K954" s="243"/>
      <c r="L954" s="243"/>
      <c r="M954" s="243"/>
      <c r="N954" s="243"/>
      <c r="O954" s="243"/>
      <c r="P954" s="243"/>
      <c r="Q954" s="243"/>
      <c r="R954" s="243"/>
      <c r="S954" s="243"/>
      <c r="T954" s="243"/>
      <c r="U954" s="243"/>
      <c r="V954" s="243"/>
      <c r="W954" s="243"/>
      <c r="X954" s="243"/>
      <c r="Y954" s="243"/>
      <c r="Z954" s="243"/>
    </row>
    <row r="955" spans="1:26" ht="18.75" customHeight="1">
      <c r="A955" s="243"/>
      <c r="B955" s="243"/>
      <c r="C955" s="243"/>
      <c r="D955" s="243"/>
      <c r="E955" s="243"/>
      <c r="F955" s="243"/>
      <c r="G955" s="243"/>
      <c r="H955" s="290"/>
      <c r="I955" s="243"/>
      <c r="J955" s="243"/>
      <c r="K955" s="243"/>
      <c r="L955" s="243"/>
      <c r="M955" s="243"/>
      <c r="N955" s="243"/>
      <c r="O955" s="243"/>
      <c r="P955" s="243"/>
      <c r="Q955" s="243"/>
      <c r="R955" s="243"/>
      <c r="S955" s="243"/>
      <c r="T955" s="243"/>
      <c r="U955" s="243"/>
      <c r="V955" s="243"/>
      <c r="W955" s="243"/>
      <c r="X955" s="243"/>
      <c r="Y955" s="243"/>
      <c r="Z955" s="243"/>
    </row>
    <row r="956" spans="1:26" ht="18.75" customHeight="1">
      <c r="A956" s="243"/>
      <c r="B956" s="243"/>
      <c r="C956" s="243"/>
      <c r="D956" s="243"/>
      <c r="E956" s="243"/>
      <c r="F956" s="243"/>
      <c r="G956" s="243"/>
      <c r="H956" s="290"/>
      <c r="I956" s="243"/>
      <c r="J956" s="243"/>
      <c r="K956" s="243"/>
      <c r="L956" s="243"/>
      <c r="M956" s="243"/>
      <c r="N956" s="243"/>
      <c r="O956" s="243"/>
      <c r="P956" s="243"/>
      <c r="Q956" s="243"/>
      <c r="R956" s="243"/>
      <c r="S956" s="243"/>
      <c r="T956" s="243"/>
      <c r="U956" s="243"/>
      <c r="V956" s="243"/>
      <c r="W956" s="243"/>
      <c r="X956" s="243"/>
      <c r="Y956" s="243"/>
      <c r="Z956" s="243"/>
    </row>
    <row r="957" spans="1:26" ht="18.75" customHeight="1">
      <c r="A957" s="243"/>
      <c r="B957" s="243"/>
      <c r="C957" s="243"/>
      <c r="D957" s="243"/>
      <c r="E957" s="243"/>
      <c r="F957" s="243"/>
      <c r="G957" s="243"/>
      <c r="H957" s="290"/>
      <c r="I957" s="243"/>
      <c r="J957" s="243"/>
      <c r="K957" s="243"/>
      <c r="L957" s="243"/>
      <c r="M957" s="243"/>
      <c r="N957" s="243"/>
      <c r="O957" s="243"/>
      <c r="P957" s="243"/>
      <c r="Q957" s="243"/>
      <c r="R957" s="243"/>
      <c r="S957" s="243"/>
      <c r="T957" s="243"/>
      <c r="U957" s="243"/>
      <c r="V957" s="243"/>
      <c r="W957" s="243"/>
      <c r="X957" s="243"/>
      <c r="Y957" s="243"/>
      <c r="Z957" s="243"/>
    </row>
    <row r="958" spans="1:26" ht="18.75" customHeight="1">
      <c r="A958" s="243"/>
      <c r="B958" s="243"/>
      <c r="C958" s="243"/>
      <c r="D958" s="243"/>
      <c r="E958" s="243"/>
      <c r="F958" s="243"/>
      <c r="G958" s="243"/>
      <c r="H958" s="290"/>
      <c r="I958" s="243"/>
      <c r="J958" s="243"/>
      <c r="K958" s="243"/>
      <c r="L958" s="243"/>
      <c r="M958" s="243"/>
      <c r="N958" s="243"/>
      <c r="O958" s="243"/>
      <c r="P958" s="243"/>
      <c r="Q958" s="243"/>
      <c r="R958" s="243"/>
      <c r="S958" s="243"/>
      <c r="T958" s="243"/>
      <c r="U958" s="243"/>
      <c r="V958" s="243"/>
      <c r="W958" s="243"/>
      <c r="X958" s="243"/>
      <c r="Y958" s="243"/>
      <c r="Z958" s="243"/>
    </row>
    <row r="959" spans="1:26" ht="18.75" customHeight="1">
      <c r="A959" s="243"/>
      <c r="B959" s="243"/>
      <c r="C959" s="243"/>
      <c r="D959" s="243"/>
      <c r="E959" s="243"/>
      <c r="F959" s="243"/>
      <c r="G959" s="243"/>
      <c r="H959" s="290"/>
      <c r="I959" s="243"/>
      <c r="J959" s="243"/>
      <c r="K959" s="243"/>
      <c r="L959" s="243"/>
      <c r="M959" s="243"/>
      <c r="N959" s="243"/>
      <c r="O959" s="243"/>
      <c r="P959" s="243"/>
      <c r="Q959" s="243"/>
      <c r="R959" s="243"/>
      <c r="S959" s="243"/>
      <c r="T959" s="243"/>
      <c r="U959" s="243"/>
      <c r="V959" s="243"/>
      <c r="W959" s="243"/>
      <c r="X959" s="243"/>
      <c r="Y959" s="243"/>
      <c r="Z959" s="243"/>
    </row>
    <row r="960" spans="1:26" ht="18.75" customHeight="1">
      <c r="A960" s="243"/>
      <c r="B960" s="243"/>
      <c r="C960" s="243"/>
      <c r="D960" s="243"/>
      <c r="E960" s="243"/>
      <c r="F960" s="243"/>
      <c r="G960" s="243"/>
      <c r="H960" s="290"/>
      <c r="I960" s="243"/>
      <c r="J960" s="243"/>
      <c r="K960" s="243"/>
      <c r="L960" s="243"/>
      <c r="M960" s="243"/>
      <c r="N960" s="243"/>
      <c r="O960" s="243"/>
      <c r="P960" s="243"/>
      <c r="Q960" s="243"/>
      <c r="R960" s="243"/>
      <c r="S960" s="243"/>
      <c r="T960" s="243"/>
      <c r="U960" s="243"/>
      <c r="V960" s="243"/>
      <c r="W960" s="243"/>
      <c r="X960" s="243"/>
      <c r="Y960" s="243"/>
      <c r="Z960" s="243"/>
    </row>
    <row r="961" spans="1:26" ht="18.75" customHeight="1">
      <c r="A961" s="243"/>
      <c r="B961" s="243"/>
      <c r="C961" s="243"/>
      <c r="D961" s="243"/>
      <c r="E961" s="243"/>
      <c r="F961" s="243"/>
      <c r="G961" s="243"/>
      <c r="H961" s="290"/>
      <c r="I961" s="243"/>
      <c r="J961" s="243"/>
      <c r="K961" s="243"/>
      <c r="L961" s="243"/>
      <c r="M961" s="243"/>
      <c r="N961" s="243"/>
      <c r="O961" s="243"/>
      <c r="P961" s="243"/>
      <c r="Q961" s="243"/>
      <c r="R961" s="243"/>
      <c r="S961" s="243"/>
      <c r="T961" s="243"/>
      <c r="U961" s="243"/>
      <c r="V961" s="243"/>
      <c r="W961" s="243"/>
      <c r="X961" s="243"/>
      <c r="Y961" s="243"/>
      <c r="Z961" s="243"/>
    </row>
    <row r="962" spans="1:26" ht="18.75" customHeight="1">
      <c r="A962" s="243"/>
      <c r="B962" s="243"/>
      <c r="C962" s="243"/>
      <c r="D962" s="243"/>
      <c r="E962" s="243"/>
      <c r="F962" s="243"/>
      <c r="G962" s="243"/>
      <c r="H962" s="290"/>
      <c r="I962" s="243"/>
      <c r="J962" s="243"/>
      <c r="K962" s="243"/>
      <c r="L962" s="243"/>
      <c r="M962" s="243"/>
      <c r="N962" s="243"/>
      <c r="O962" s="243"/>
      <c r="P962" s="243"/>
      <c r="Q962" s="243"/>
      <c r="R962" s="243"/>
      <c r="S962" s="243"/>
      <c r="T962" s="243"/>
      <c r="U962" s="243"/>
      <c r="V962" s="243"/>
      <c r="W962" s="243"/>
      <c r="X962" s="243"/>
      <c r="Y962" s="243"/>
      <c r="Z962" s="243"/>
    </row>
    <row r="963" spans="1:26" ht="18.75" customHeight="1">
      <c r="A963" s="243"/>
      <c r="B963" s="243"/>
      <c r="C963" s="243"/>
      <c r="D963" s="243"/>
      <c r="E963" s="243"/>
      <c r="F963" s="243"/>
      <c r="G963" s="243"/>
      <c r="H963" s="290"/>
      <c r="I963" s="243"/>
      <c r="J963" s="243"/>
      <c r="K963" s="243"/>
      <c r="L963" s="243"/>
      <c r="M963" s="243"/>
      <c r="N963" s="243"/>
      <c r="O963" s="243"/>
      <c r="P963" s="243"/>
      <c r="Q963" s="243"/>
      <c r="R963" s="243"/>
      <c r="S963" s="243"/>
      <c r="T963" s="243"/>
      <c r="U963" s="243"/>
      <c r="V963" s="243"/>
      <c r="W963" s="243"/>
      <c r="X963" s="243"/>
      <c r="Y963" s="243"/>
      <c r="Z963" s="243"/>
    </row>
    <row r="964" spans="1:26" ht="18.75" customHeight="1">
      <c r="A964" s="243"/>
      <c r="B964" s="243"/>
      <c r="C964" s="243"/>
      <c r="D964" s="243"/>
      <c r="E964" s="243"/>
      <c r="F964" s="243"/>
      <c r="G964" s="243"/>
      <c r="H964" s="290"/>
      <c r="I964" s="243"/>
      <c r="J964" s="243"/>
      <c r="K964" s="243"/>
      <c r="L964" s="243"/>
      <c r="M964" s="243"/>
      <c r="N964" s="243"/>
      <c r="O964" s="243"/>
      <c r="P964" s="243"/>
      <c r="Q964" s="243"/>
      <c r="R964" s="243"/>
      <c r="S964" s="243"/>
      <c r="T964" s="243"/>
      <c r="U964" s="243"/>
      <c r="V964" s="243"/>
      <c r="W964" s="243"/>
      <c r="X964" s="243"/>
      <c r="Y964" s="243"/>
      <c r="Z964" s="243"/>
    </row>
    <row r="965" spans="1:26" ht="18.75" customHeight="1">
      <c r="A965" s="243"/>
      <c r="B965" s="243"/>
      <c r="C965" s="243"/>
      <c r="D965" s="243"/>
      <c r="E965" s="243"/>
      <c r="F965" s="243"/>
      <c r="G965" s="243"/>
      <c r="H965" s="290"/>
      <c r="I965" s="243"/>
      <c r="J965" s="243"/>
      <c r="K965" s="243"/>
      <c r="L965" s="243"/>
      <c r="M965" s="243"/>
      <c r="N965" s="243"/>
      <c r="O965" s="243"/>
      <c r="P965" s="243"/>
      <c r="Q965" s="243"/>
      <c r="R965" s="243"/>
      <c r="S965" s="243"/>
      <c r="T965" s="243"/>
      <c r="U965" s="243"/>
      <c r="V965" s="243"/>
      <c r="W965" s="243"/>
      <c r="X965" s="243"/>
      <c r="Y965" s="243"/>
      <c r="Z965" s="243"/>
    </row>
    <row r="966" spans="1:26" ht="18.75" customHeight="1">
      <c r="A966" s="243"/>
      <c r="B966" s="243"/>
      <c r="C966" s="243"/>
      <c r="D966" s="243"/>
      <c r="E966" s="243"/>
      <c r="F966" s="243"/>
      <c r="G966" s="243"/>
      <c r="H966" s="290"/>
      <c r="I966" s="243"/>
      <c r="J966" s="243"/>
      <c r="K966" s="243"/>
      <c r="L966" s="243"/>
      <c r="M966" s="243"/>
      <c r="N966" s="243"/>
      <c r="O966" s="243"/>
      <c r="P966" s="243"/>
      <c r="Q966" s="243"/>
      <c r="R966" s="243"/>
      <c r="S966" s="243"/>
      <c r="T966" s="243"/>
      <c r="U966" s="243"/>
      <c r="V966" s="243"/>
      <c r="W966" s="243"/>
      <c r="X966" s="243"/>
      <c r="Y966" s="243"/>
      <c r="Z966" s="243"/>
    </row>
    <row r="967" spans="1:26" ht="18.75" customHeight="1">
      <c r="A967" s="243"/>
      <c r="B967" s="243"/>
      <c r="C967" s="243"/>
      <c r="D967" s="243"/>
      <c r="E967" s="243"/>
      <c r="F967" s="243"/>
      <c r="G967" s="243"/>
      <c r="H967" s="290"/>
      <c r="I967" s="243"/>
      <c r="J967" s="243"/>
      <c r="K967" s="243"/>
      <c r="L967" s="243"/>
      <c r="M967" s="243"/>
      <c r="N967" s="243"/>
      <c r="O967" s="243"/>
      <c r="P967" s="243"/>
      <c r="Q967" s="243"/>
      <c r="R967" s="243"/>
      <c r="S967" s="243"/>
      <c r="T967" s="243"/>
      <c r="U967" s="243"/>
      <c r="V967" s="243"/>
      <c r="W967" s="243"/>
      <c r="X967" s="243"/>
      <c r="Y967" s="243"/>
      <c r="Z967" s="243"/>
    </row>
    <row r="968" spans="1:26" ht="18.75" customHeight="1">
      <c r="A968" s="243"/>
      <c r="B968" s="243"/>
      <c r="C968" s="243"/>
      <c r="D968" s="243"/>
      <c r="E968" s="243"/>
      <c r="F968" s="243"/>
      <c r="G968" s="243"/>
      <c r="H968" s="290"/>
      <c r="I968" s="243"/>
      <c r="J968" s="243"/>
      <c r="K968" s="243"/>
      <c r="L968" s="243"/>
      <c r="M968" s="243"/>
      <c r="N968" s="243"/>
      <c r="O968" s="243"/>
      <c r="P968" s="243"/>
      <c r="Q968" s="243"/>
      <c r="R968" s="243"/>
      <c r="S968" s="243"/>
      <c r="T968" s="243"/>
      <c r="U968" s="243"/>
      <c r="V968" s="243"/>
      <c r="W968" s="243"/>
      <c r="X968" s="243"/>
      <c r="Y968" s="243"/>
      <c r="Z968" s="243"/>
    </row>
    <row r="969" spans="1:26" ht="18.75" customHeight="1">
      <c r="A969" s="243"/>
      <c r="B969" s="243"/>
      <c r="C969" s="243"/>
      <c r="D969" s="243"/>
      <c r="E969" s="243"/>
      <c r="F969" s="243"/>
      <c r="G969" s="243"/>
      <c r="H969" s="290"/>
      <c r="I969" s="243"/>
      <c r="J969" s="243"/>
      <c r="K969" s="243"/>
      <c r="L969" s="243"/>
      <c r="M969" s="243"/>
      <c r="N969" s="243"/>
      <c r="O969" s="243"/>
      <c r="P969" s="243"/>
      <c r="Q969" s="243"/>
      <c r="R969" s="243"/>
      <c r="S969" s="243"/>
      <c r="T969" s="243"/>
      <c r="U969" s="243"/>
      <c r="V969" s="243"/>
      <c r="W969" s="243"/>
      <c r="X969" s="243"/>
      <c r="Y969" s="243"/>
      <c r="Z969" s="243"/>
    </row>
    <row r="970" spans="1:26" ht="18.75" customHeight="1">
      <c r="A970" s="243"/>
      <c r="B970" s="243"/>
      <c r="C970" s="243"/>
      <c r="D970" s="243"/>
      <c r="E970" s="243"/>
      <c r="F970" s="243"/>
      <c r="G970" s="243"/>
      <c r="H970" s="290"/>
      <c r="I970" s="243"/>
      <c r="J970" s="243"/>
      <c r="K970" s="243"/>
      <c r="L970" s="243"/>
      <c r="M970" s="243"/>
      <c r="N970" s="243"/>
      <c r="O970" s="243"/>
      <c r="P970" s="243"/>
      <c r="Q970" s="243"/>
      <c r="R970" s="243"/>
      <c r="S970" s="243"/>
      <c r="T970" s="243"/>
      <c r="U970" s="243"/>
      <c r="V970" s="243"/>
      <c r="W970" s="243"/>
      <c r="X970" s="243"/>
      <c r="Y970" s="243"/>
      <c r="Z970" s="243"/>
    </row>
    <row r="971" spans="1:26" ht="18.75" customHeight="1">
      <c r="A971" s="243"/>
      <c r="B971" s="243"/>
      <c r="C971" s="243"/>
      <c r="D971" s="243"/>
      <c r="E971" s="243"/>
      <c r="F971" s="243"/>
      <c r="G971" s="243"/>
      <c r="H971" s="290"/>
      <c r="I971" s="243"/>
      <c r="J971" s="243"/>
      <c r="K971" s="243"/>
      <c r="L971" s="243"/>
      <c r="M971" s="243"/>
      <c r="N971" s="243"/>
      <c r="O971" s="243"/>
      <c r="P971" s="243"/>
      <c r="Q971" s="243"/>
      <c r="R971" s="243"/>
      <c r="S971" s="243"/>
      <c r="T971" s="243"/>
      <c r="U971" s="243"/>
      <c r="V971" s="243"/>
      <c r="W971" s="243"/>
      <c r="X971" s="243"/>
      <c r="Y971" s="243"/>
      <c r="Z971" s="243"/>
    </row>
    <row r="972" spans="1:26" ht="18.75" customHeight="1">
      <c r="A972" s="243"/>
      <c r="B972" s="243"/>
      <c r="C972" s="243"/>
      <c r="D972" s="243"/>
      <c r="E972" s="243"/>
      <c r="F972" s="243"/>
      <c r="G972" s="243"/>
      <c r="H972" s="290"/>
      <c r="I972" s="243"/>
      <c r="J972" s="243"/>
      <c r="K972" s="243"/>
      <c r="L972" s="243"/>
      <c r="M972" s="243"/>
      <c r="N972" s="243"/>
      <c r="O972" s="243"/>
      <c r="P972" s="243"/>
      <c r="Q972" s="243"/>
      <c r="R972" s="243"/>
      <c r="S972" s="243"/>
      <c r="T972" s="243"/>
      <c r="U972" s="243"/>
      <c r="V972" s="243"/>
      <c r="W972" s="243"/>
      <c r="X972" s="243"/>
      <c r="Y972" s="243"/>
      <c r="Z972" s="243"/>
    </row>
    <row r="973" spans="1:26" ht="18.75" customHeight="1">
      <c r="A973" s="243"/>
      <c r="B973" s="243"/>
      <c r="C973" s="243"/>
      <c r="D973" s="243"/>
      <c r="E973" s="243"/>
      <c r="F973" s="243"/>
      <c r="G973" s="243"/>
      <c r="H973" s="290"/>
      <c r="I973" s="243"/>
      <c r="J973" s="243"/>
      <c r="K973" s="243"/>
      <c r="L973" s="243"/>
      <c r="M973" s="243"/>
      <c r="N973" s="243"/>
      <c r="O973" s="243"/>
      <c r="P973" s="243"/>
      <c r="Q973" s="243"/>
      <c r="R973" s="243"/>
      <c r="S973" s="243"/>
      <c r="T973" s="243"/>
      <c r="U973" s="243"/>
      <c r="V973" s="243"/>
      <c r="W973" s="243"/>
      <c r="X973" s="243"/>
      <c r="Y973" s="243"/>
      <c r="Z973" s="243"/>
    </row>
    <row r="974" spans="1:26" ht="18.75" customHeight="1">
      <c r="A974" s="243"/>
      <c r="B974" s="243"/>
      <c r="C974" s="243"/>
      <c r="D974" s="243"/>
      <c r="E974" s="243"/>
      <c r="F974" s="243"/>
      <c r="G974" s="243"/>
      <c r="H974" s="290"/>
      <c r="I974" s="243"/>
      <c r="J974" s="243"/>
      <c r="K974" s="243"/>
      <c r="L974" s="243"/>
      <c r="M974" s="243"/>
      <c r="N974" s="243"/>
      <c r="O974" s="243"/>
      <c r="P974" s="243"/>
      <c r="Q974" s="243"/>
      <c r="R974" s="243"/>
      <c r="S974" s="243"/>
      <c r="T974" s="243"/>
      <c r="U974" s="243"/>
      <c r="V974" s="243"/>
      <c r="W974" s="243"/>
      <c r="X974" s="243"/>
      <c r="Y974" s="243"/>
      <c r="Z974" s="243"/>
    </row>
    <row r="975" spans="1:26" ht="18.75" customHeight="1">
      <c r="A975" s="243"/>
      <c r="B975" s="243"/>
      <c r="C975" s="243"/>
      <c r="D975" s="243"/>
      <c r="E975" s="243"/>
      <c r="F975" s="243"/>
      <c r="G975" s="243"/>
      <c r="H975" s="290"/>
      <c r="I975" s="243"/>
      <c r="J975" s="243"/>
      <c r="K975" s="243"/>
      <c r="L975" s="243"/>
      <c r="M975" s="243"/>
      <c r="N975" s="243"/>
      <c r="O975" s="243"/>
      <c r="P975" s="243"/>
      <c r="Q975" s="243"/>
      <c r="R975" s="243"/>
      <c r="S975" s="243"/>
      <c r="T975" s="243"/>
      <c r="U975" s="243"/>
      <c r="V975" s="243"/>
      <c r="W975" s="243"/>
      <c r="X975" s="243"/>
      <c r="Y975" s="243"/>
      <c r="Z975" s="243"/>
    </row>
    <row r="976" spans="1:26" ht="18.75" customHeight="1">
      <c r="A976" s="243"/>
      <c r="B976" s="243"/>
      <c r="C976" s="243"/>
      <c r="D976" s="243"/>
      <c r="E976" s="243"/>
      <c r="F976" s="243"/>
      <c r="G976" s="243"/>
      <c r="H976" s="290"/>
      <c r="I976" s="243"/>
      <c r="J976" s="243"/>
      <c r="K976" s="243"/>
      <c r="L976" s="243"/>
      <c r="M976" s="243"/>
      <c r="N976" s="243"/>
      <c r="O976" s="243"/>
      <c r="P976" s="243"/>
      <c r="Q976" s="243"/>
      <c r="R976" s="243"/>
      <c r="S976" s="243"/>
      <c r="T976" s="243"/>
      <c r="U976" s="243"/>
      <c r="V976" s="243"/>
      <c r="W976" s="243"/>
      <c r="X976" s="243"/>
      <c r="Y976" s="243"/>
      <c r="Z976" s="243"/>
    </row>
    <row r="977" spans="1:26" ht="18.75" customHeight="1">
      <c r="A977" s="243"/>
      <c r="B977" s="243"/>
      <c r="C977" s="243"/>
      <c r="D977" s="243"/>
      <c r="E977" s="243"/>
      <c r="F977" s="243"/>
      <c r="G977" s="243"/>
      <c r="H977" s="290"/>
      <c r="I977" s="243"/>
      <c r="J977" s="243"/>
      <c r="K977" s="243"/>
      <c r="L977" s="243"/>
      <c r="M977" s="243"/>
      <c r="N977" s="243"/>
      <c r="O977" s="243"/>
      <c r="P977" s="243"/>
      <c r="Q977" s="243"/>
      <c r="R977" s="243"/>
      <c r="S977" s="243"/>
      <c r="T977" s="243"/>
      <c r="U977" s="243"/>
      <c r="V977" s="243"/>
      <c r="W977" s="243"/>
      <c r="X977" s="243"/>
      <c r="Y977" s="243"/>
      <c r="Z977" s="243"/>
    </row>
    <row r="978" spans="1:26" ht="18.75" customHeight="1">
      <c r="A978" s="243"/>
      <c r="B978" s="243"/>
      <c r="C978" s="243"/>
      <c r="D978" s="243"/>
      <c r="E978" s="243"/>
      <c r="F978" s="243"/>
      <c r="G978" s="243"/>
      <c r="H978" s="290"/>
      <c r="I978" s="243"/>
      <c r="J978" s="243"/>
      <c r="K978" s="243"/>
      <c r="L978" s="243"/>
      <c r="M978" s="243"/>
      <c r="N978" s="243"/>
      <c r="O978" s="243"/>
      <c r="P978" s="243"/>
      <c r="Q978" s="243"/>
      <c r="R978" s="243"/>
      <c r="S978" s="243"/>
      <c r="T978" s="243"/>
      <c r="U978" s="243"/>
      <c r="V978" s="243"/>
      <c r="W978" s="243"/>
      <c r="X978" s="243"/>
      <c r="Y978" s="243"/>
      <c r="Z978" s="243"/>
    </row>
    <row r="979" spans="1:26" ht="18.75" customHeight="1">
      <c r="A979" s="243"/>
      <c r="B979" s="243"/>
      <c r="C979" s="243"/>
      <c r="D979" s="243"/>
      <c r="E979" s="243"/>
      <c r="F979" s="243"/>
      <c r="G979" s="243"/>
      <c r="H979" s="290"/>
      <c r="I979" s="243"/>
      <c r="J979" s="243"/>
      <c r="K979" s="243"/>
      <c r="L979" s="243"/>
      <c r="M979" s="243"/>
      <c r="N979" s="243"/>
      <c r="O979" s="243"/>
      <c r="P979" s="243"/>
      <c r="Q979" s="243"/>
      <c r="R979" s="243"/>
      <c r="S979" s="243"/>
      <c r="T979" s="243"/>
      <c r="U979" s="243"/>
      <c r="V979" s="243"/>
      <c r="W979" s="243"/>
      <c r="X979" s="243"/>
      <c r="Y979" s="243"/>
      <c r="Z979" s="243"/>
    </row>
    <row r="980" spans="1:26" ht="18.75" customHeight="1">
      <c r="A980" s="243"/>
      <c r="B980" s="243"/>
      <c r="C980" s="243"/>
      <c r="D980" s="243"/>
      <c r="E980" s="243"/>
      <c r="F980" s="243"/>
      <c r="G980" s="243"/>
      <c r="H980" s="290"/>
      <c r="I980" s="243"/>
      <c r="J980" s="243"/>
      <c r="K980" s="243"/>
      <c r="L980" s="243"/>
      <c r="M980" s="243"/>
      <c r="N980" s="243"/>
      <c r="O980" s="243"/>
      <c r="P980" s="243"/>
      <c r="Q980" s="243"/>
      <c r="R980" s="243"/>
      <c r="S980" s="243"/>
      <c r="T980" s="243"/>
      <c r="U980" s="243"/>
      <c r="V980" s="243"/>
      <c r="W980" s="243"/>
      <c r="X980" s="243"/>
      <c r="Y980" s="243"/>
      <c r="Z980" s="243"/>
    </row>
    <row r="981" spans="1:26" ht="18.75" customHeight="1">
      <c r="A981" s="243"/>
      <c r="B981" s="243"/>
      <c r="C981" s="243"/>
      <c r="D981" s="243"/>
      <c r="E981" s="243"/>
      <c r="F981" s="243"/>
      <c r="G981" s="243"/>
      <c r="H981" s="290"/>
      <c r="I981" s="243"/>
      <c r="J981" s="243"/>
      <c r="K981" s="243"/>
      <c r="L981" s="243"/>
      <c r="M981" s="243"/>
      <c r="N981" s="243"/>
      <c r="O981" s="243"/>
      <c r="P981" s="243"/>
      <c r="Q981" s="243"/>
      <c r="R981" s="243"/>
      <c r="S981" s="243"/>
      <c r="T981" s="243"/>
      <c r="U981" s="243"/>
      <c r="V981" s="243"/>
      <c r="W981" s="243"/>
      <c r="X981" s="243"/>
      <c r="Y981" s="243"/>
      <c r="Z981" s="243"/>
    </row>
    <row r="982" spans="1:26" ht="18.75" customHeight="1">
      <c r="A982" s="243"/>
      <c r="B982" s="243"/>
      <c r="C982" s="243"/>
      <c r="D982" s="243"/>
      <c r="E982" s="243"/>
      <c r="F982" s="243"/>
      <c r="G982" s="243"/>
      <c r="H982" s="290"/>
      <c r="I982" s="243"/>
      <c r="J982" s="243"/>
      <c r="K982" s="243"/>
      <c r="L982" s="243"/>
      <c r="M982" s="243"/>
      <c r="N982" s="243"/>
      <c r="O982" s="243"/>
      <c r="P982" s="243"/>
      <c r="Q982" s="243"/>
      <c r="R982" s="243"/>
      <c r="S982" s="243"/>
      <c r="T982" s="243"/>
      <c r="U982" s="243"/>
      <c r="V982" s="243"/>
      <c r="W982" s="243"/>
      <c r="X982" s="243"/>
      <c r="Y982" s="243"/>
      <c r="Z982" s="243"/>
    </row>
    <row r="983" spans="1:26" ht="18.75" customHeight="1">
      <c r="A983" s="243"/>
      <c r="B983" s="243"/>
      <c r="C983" s="243"/>
      <c r="D983" s="243"/>
      <c r="E983" s="243"/>
      <c r="F983" s="243"/>
      <c r="G983" s="243"/>
      <c r="H983" s="290"/>
      <c r="I983" s="243"/>
      <c r="J983" s="243"/>
      <c r="K983" s="243"/>
      <c r="L983" s="243"/>
      <c r="M983" s="243"/>
      <c r="N983" s="243"/>
      <c r="O983" s="243"/>
      <c r="P983" s="243"/>
      <c r="Q983" s="243"/>
      <c r="R983" s="243"/>
      <c r="S983" s="243"/>
      <c r="T983" s="243"/>
      <c r="U983" s="243"/>
      <c r="V983" s="243"/>
      <c r="W983" s="243"/>
      <c r="X983" s="243"/>
      <c r="Y983" s="243"/>
      <c r="Z983" s="243"/>
    </row>
    <row r="984" spans="1:26" ht="18.75" customHeight="1">
      <c r="A984" s="243"/>
      <c r="B984" s="243"/>
      <c r="C984" s="243"/>
      <c r="D984" s="243"/>
      <c r="E984" s="243"/>
      <c r="F984" s="243"/>
      <c r="G984" s="243"/>
      <c r="H984" s="290"/>
      <c r="I984" s="243"/>
      <c r="J984" s="243"/>
      <c r="K984" s="243"/>
      <c r="L984" s="243"/>
      <c r="M984" s="243"/>
      <c r="N984" s="243"/>
      <c r="O984" s="243"/>
      <c r="P984" s="243"/>
      <c r="Q984" s="243"/>
      <c r="R984" s="243"/>
      <c r="S984" s="243"/>
      <c r="T984" s="243"/>
      <c r="U984" s="243"/>
      <c r="V984" s="243"/>
      <c r="W984" s="243"/>
      <c r="X984" s="243"/>
      <c r="Y984" s="243"/>
      <c r="Z984" s="243"/>
    </row>
    <row r="985" spans="1:26" ht="18.75" customHeight="1">
      <c r="A985" s="243"/>
      <c r="B985" s="243"/>
      <c r="C985" s="243"/>
      <c r="D985" s="243"/>
      <c r="E985" s="243"/>
      <c r="F985" s="243"/>
      <c r="G985" s="243"/>
      <c r="H985" s="290"/>
      <c r="I985" s="243"/>
      <c r="J985" s="243"/>
      <c r="K985" s="243"/>
      <c r="L985" s="243"/>
      <c r="M985" s="243"/>
      <c r="N985" s="243"/>
      <c r="O985" s="243"/>
      <c r="P985" s="243"/>
      <c r="Q985" s="243"/>
      <c r="R985" s="243"/>
      <c r="S985" s="243"/>
      <c r="T985" s="243"/>
      <c r="U985" s="243"/>
      <c r="V985" s="243"/>
      <c r="W985" s="243"/>
      <c r="X985" s="243"/>
      <c r="Y985" s="243"/>
      <c r="Z985" s="243"/>
    </row>
    <row r="986" spans="1:26" ht="18.75" customHeight="1">
      <c r="A986" s="243"/>
      <c r="B986" s="243"/>
      <c r="C986" s="243"/>
      <c r="D986" s="243"/>
      <c r="E986" s="243"/>
      <c r="F986" s="243"/>
      <c r="G986" s="243"/>
      <c r="H986" s="290"/>
      <c r="I986" s="243"/>
      <c r="J986" s="243"/>
      <c r="K986" s="243"/>
      <c r="L986" s="243"/>
      <c r="M986" s="243"/>
      <c r="N986" s="243"/>
      <c r="O986" s="243"/>
      <c r="P986" s="243"/>
      <c r="Q986" s="243"/>
      <c r="R986" s="243"/>
      <c r="S986" s="243"/>
      <c r="T986" s="243"/>
      <c r="U986" s="243"/>
      <c r="V986" s="243"/>
      <c r="W986" s="243"/>
      <c r="X986" s="243"/>
      <c r="Y986" s="243"/>
      <c r="Z986" s="243"/>
    </row>
    <row r="987" spans="1:26" ht="18.75" customHeight="1">
      <c r="A987" s="243"/>
      <c r="B987" s="243"/>
      <c r="C987" s="243"/>
      <c r="D987" s="243"/>
      <c r="E987" s="243"/>
      <c r="F987" s="243"/>
      <c r="G987" s="243"/>
      <c r="H987" s="290"/>
      <c r="I987" s="243"/>
      <c r="J987" s="243"/>
      <c r="K987" s="243"/>
      <c r="L987" s="243"/>
      <c r="M987" s="243"/>
      <c r="N987" s="243"/>
      <c r="O987" s="243"/>
      <c r="P987" s="243"/>
      <c r="Q987" s="243"/>
      <c r="R987" s="243"/>
      <c r="S987" s="243"/>
      <c r="T987" s="243"/>
      <c r="U987" s="243"/>
      <c r="V987" s="243"/>
      <c r="W987" s="243"/>
      <c r="X987" s="243"/>
      <c r="Y987" s="243"/>
      <c r="Z987" s="243"/>
    </row>
    <row r="988" spans="1:26" ht="18.75" customHeight="1">
      <c r="A988" s="243"/>
      <c r="B988" s="243"/>
      <c r="C988" s="243"/>
      <c r="D988" s="243"/>
      <c r="E988" s="243"/>
      <c r="F988" s="243"/>
      <c r="G988" s="243"/>
      <c r="H988" s="290"/>
      <c r="I988" s="243"/>
      <c r="J988" s="243"/>
      <c r="K988" s="243"/>
      <c r="L988" s="243"/>
      <c r="M988" s="243"/>
      <c r="N988" s="243"/>
      <c r="O988" s="243"/>
      <c r="P988" s="243"/>
      <c r="Q988" s="243"/>
      <c r="R988" s="243"/>
      <c r="S988" s="243"/>
      <c r="T988" s="243"/>
      <c r="U988" s="243"/>
      <c r="V988" s="243"/>
      <c r="W988" s="243"/>
      <c r="X988" s="243"/>
      <c r="Y988" s="243"/>
      <c r="Z988" s="243"/>
    </row>
    <row r="989" spans="1:26" ht="18.75" customHeight="1">
      <c r="A989" s="243"/>
      <c r="B989" s="243"/>
      <c r="C989" s="243"/>
      <c r="D989" s="243"/>
      <c r="E989" s="243"/>
      <c r="F989" s="243"/>
      <c r="G989" s="243"/>
      <c r="H989" s="290"/>
      <c r="I989" s="243"/>
      <c r="J989" s="243"/>
      <c r="K989" s="243"/>
      <c r="L989" s="243"/>
      <c r="M989" s="243"/>
      <c r="N989" s="243"/>
      <c r="O989" s="243"/>
      <c r="P989" s="243"/>
      <c r="Q989" s="243"/>
      <c r="R989" s="243"/>
      <c r="S989" s="243"/>
      <c r="T989" s="243"/>
      <c r="U989" s="243"/>
      <c r="V989" s="243"/>
      <c r="W989" s="243"/>
      <c r="X989" s="243"/>
      <c r="Y989" s="243"/>
      <c r="Z989" s="243"/>
    </row>
    <row r="990" spans="1:26" ht="18.75" customHeight="1">
      <c r="A990" s="243"/>
      <c r="B990" s="243"/>
      <c r="C990" s="243"/>
      <c r="D990" s="243"/>
      <c r="E990" s="243"/>
      <c r="F990" s="243"/>
      <c r="G990" s="243"/>
      <c r="H990" s="290"/>
      <c r="I990" s="243"/>
      <c r="J990" s="243"/>
      <c r="K990" s="243"/>
      <c r="L990" s="243"/>
      <c r="M990" s="243"/>
      <c r="N990" s="243"/>
      <c r="O990" s="243"/>
      <c r="P990" s="243"/>
      <c r="Q990" s="243"/>
      <c r="R990" s="243"/>
      <c r="S990" s="243"/>
      <c r="T990" s="243"/>
      <c r="U990" s="243"/>
      <c r="V990" s="243"/>
      <c r="W990" s="243"/>
      <c r="X990" s="243"/>
      <c r="Y990" s="243"/>
      <c r="Z990" s="243"/>
    </row>
    <row r="991" spans="1:26" ht="18.75" customHeight="1">
      <c r="A991" s="243"/>
      <c r="B991" s="243"/>
      <c r="C991" s="243"/>
      <c r="D991" s="243"/>
      <c r="E991" s="243"/>
      <c r="F991" s="243"/>
      <c r="G991" s="243"/>
      <c r="H991" s="290"/>
      <c r="I991" s="243"/>
      <c r="J991" s="243"/>
      <c r="K991" s="243"/>
      <c r="L991" s="243"/>
      <c r="M991" s="243"/>
      <c r="N991" s="243"/>
      <c r="O991" s="243"/>
      <c r="P991" s="243"/>
      <c r="Q991" s="243"/>
      <c r="R991" s="243"/>
      <c r="S991" s="243"/>
      <c r="T991" s="243"/>
      <c r="U991" s="243"/>
      <c r="V991" s="243"/>
      <c r="W991" s="243"/>
      <c r="X991" s="243"/>
      <c r="Y991" s="243"/>
      <c r="Z991" s="243"/>
    </row>
    <row r="992" spans="1:26" ht="18.75" customHeight="1">
      <c r="A992" s="243"/>
      <c r="B992" s="243"/>
      <c r="C992" s="243"/>
      <c r="D992" s="243"/>
      <c r="E992" s="243"/>
      <c r="F992" s="243"/>
      <c r="G992" s="243"/>
      <c r="H992" s="290"/>
      <c r="I992" s="243"/>
      <c r="J992" s="243"/>
      <c r="K992" s="243"/>
      <c r="L992" s="243"/>
      <c r="M992" s="243"/>
      <c r="N992" s="243"/>
      <c r="O992" s="243"/>
      <c r="P992" s="243"/>
      <c r="Q992" s="243"/>
      <c r="R992" s="243"/>
      <c r="S992" s="243"/>
      <c r="T992" s="243"/>
      <c r="U992" s="243"/>
      <c r="V992" s="243"/>
      <c r="W992" s="243"/>
      <c r="X992" s="243"/>
      <c r="Y992" s="243"/>
      <c r="Z992" s="243"/>
    </row>
    <row r="993" spans="1:26" ht="18.75" customHeight="1">
      <c r="A993" s="243"/>
      <c r="B993" s="243"/>
      <c r="C993" s="243"/>
      <c r="D993" s="243"/>
      <c r="E993" s="243"/>
      <c r="F993" s="243"/>
      <c r="G993" s="243"/>
      <c r="H993" s="290"/>
      <c r="I993" s="243"/>
      <c r="J993" s="243"/>
      <c r="K993" s="243"/>
      <c r="L993" s="243"/>
      <c r="M993" s="243"/>
      <c r="N993" s="243"/>
      <c r="O993" s="243"/>
      <c r="P993" s="243"/>
      <c r="Q993" s="243"/>
      <c r="R993" s="243"/>
      <c r="S993" s="243"/>
      <c r="T993" s="243"/>
      <c r="U993" s="243"/>
      <c r="V993" s="243"/>
      <c r="W993" s="243"/>
      <c r="X993" s="243"/>
      <c r="Y993" s="243"/>
      <c r="Z993" s="243"/>
    </row>
    <row r="994" spans="1:26" ht="18.75" customHeight="1">
      <c r="A994" s="243"/>
      <c r="B994" s="243"/>
      <c r="C994" s="243"/>
      <c r="D994" s="243"/>
      <c r="E994" s="243"/>
      <c r="F994" s="243"/>
      <c r="G994" s="243"/>
      <c r="H994" s="290"/>
      <c r="I994" s="243"/>
      <c r="J994" s="243"/>
      <c r="K994" s="243"/>
      <c r="L994" s="243"/>
      <c r="M994" s="243"/>
      <c r="N994" s="243"/>
      <c r="O994" s="243"/>
      <c r="P994" s="243"/>
      <c r="Q994" s="243"/>
      <c r="R994" s="243"/>
      <c r="S994" s="243"/>
      <c r="T994" s="243"/>
      <c r="U994" s="243"/>
      <c r="V994" s="243"/>
      <c r="W994" s="243"/>
      <c r="X994" s="243"/>
      <c r="Y994" s="243"/>
      <c r="Z994" s="243"/>
    </row>
    <row r="995" spans="1:26" ht="18.75" customHeight="1">
      <c r="A995" s="243"/>
      <c r="B995" s="243"/>
      <c r="C995" s="243"/>
      <c r="D995" s="243"/>
      <c r="E995" s="243"/>
      <c r="F995" s="243"/>
      <c r="G995" s="243"/>
      <c r="H995" s="290"/>
      <c r="I995" s="243"/>
      <c r="J995" s="243"/>
      <c r="K995" s="243"/>
      <c r="L995" s="243"/>
      <c r="M995" s="243"/>
      <c r="N995" s="243"/>
      <c r="O995" s="243"/>
      <c r="P995" s="243"/>
      <c r="Q995" s="243"/>
      <c r="R995" s="243"/>
      <c r="S995" s="243"/>
      <c r="T995" s="243"/>
      <c r="U995" s="243"/>
      <c r="V995" s="243"/>
      <c r="W995" s="243"/>
      <c r="X995" s="243"/>
      <c r="Y995" s="243"/>
      <c r="Z995" s="243"/>
    </row>
    <row r="996" spans="1:26" ht="18.75" customHeight="1">
      <c r="A996" s="243"/>
      <c r="B996" s="243"/>
      <c r="C996" s="243"/>
      <c r="D996" s="243"/>
      <c r="E996" s="243"/>
      <c r="F996" s="243"/>
      <c r="G996" s="243"/>
      <c r="H996" s="290"/>
      <c r="I996" s="243"/>
      <c r="J996" s="243"/>
      <c r="K996" s="243"/>
      <c r="L996" s="243"/>
      <c r="M996" s="243"/>
      <c r="N996" s="243"/>
      <c r="O996" s="243"/>
      <c r="P996" s="243"/>
      <c r="Q996" s="243"/>
      <c r="R996" s="243"/>
      <c r="S996" s="243"/>
      <c r="T996" s="243"/>
      <c r="U996" s="243"/>
      <c r="V996" s="243"/>
      <c r="W996" s="243"/>
      <c r="X996" s="243"/>
      <c r="Y996" s="243"/>
      <c r="Z996" s="243"/>
    </row>
    <row r="997" spans="1:26" ht="18.75" customHeight="1">
      <c r="A997" s="243"/>
      <c r="B997" s="243"/>
      <c r="C997" s="243"/>
      <c r="D997" s="243"/>
      <c r="E997" s="243"/>
      <c r="F997" s="243"/>
      <c r="G997" s="243"/>
      <c r="H997" s="290"/>
      <c r="I997" s="243"/>
      <c r="J997" s="243"/>
      <c r="K997" s="243"/>
      <c r="L997" s="243"/>
      <c r="M997" s="243"/>
      <c r="N997" s="243"/>
      <c r="O997" s="243"/>
      <c r="P997" s="243"/>
      <c r="Q997" s="243"/>
      <c r="R997" s="243"/>
      <c r="S997" s="243"/>
      <c r="T997" s="243"/>
      <c r="U997" s="243"/>
      <c r="V997" s="243"/>
      <c r="W997" s="243"/>
      <c r="X997" s="243"/>
      <c r="Y997" s="243"/>
      <c r="Z997" s="243"/>
    </row>
    <row r="998" spans="1:26" ht="18.75" customHeight="1">
      <c r="A998" s="243"/>
      <c r="B998" s="243"/>
      <c r="C998" s="243"/>
      <c r="D998" s="243"/>
      <c r="E998" s="243"/>
      <c r="F998" s="243"/>
      <c r="G998" s="243"/>
      <c r="H998" s="290"/>
      <c r="I998" s="243"/>
      <c r="J998" s="243"/>
      <c r="K998" s="243"/>
      <c r="L998" s="243"/>
      <c r="M998" s="243"/>
      <c r="N998" s="243"/>
      <c r="O998" s="243"/>
      <c r="P998" s="243"/>
      <c r="Q998" s="243"/>
      <c r="R998" s="243"/>
      <c r="S998" s="243"/>
      <c r="T998" s="243"/>
      <c r="U998" s="243"/>
      <c r="V998" s="243"/>
      <c r="W998" s="243"/>
      <c r="X998" s="243"/>
      <c r="Y998" s="243"/>
      <c r="Z998" s="243"/>
    </row>
    <row r="999" spans="1:26" ht="18.75" customHeight="1">
      <c r="A999" s="243"/>
      <c r="B999" s="243"/>
      <c r="C999" s="243"/>
      <c r="D999" s="243"/>
      <c r="E999" s="243"/>
      <c r="F999" s="243"/>
      <c r="G999" s="243"/>
      <c r="H999" s="290"/>
      <c r="I999" s="243"/>
      <c r="J999" s="243"/>
      <c r="K999" s="243"/>
      <c r="L999" s="243"/>
      <c r="M999" s="243"/>
      <c r="N999" s="243"/>
      <c r="O999" s="243"/>
      <c r="P999" s="243"/>
      <c r="Q999" s="243"/>
      <c r="R999" s="243"/>
      <c r="S999" s="243"/>
      <c r="T999" s="243"/>
      <c r="U999" s="243"/>
      <c r="V999" s="243"/>
      <c r="W999" s="243"/>
      <c r="X999" s="243"/>
      <c r="Y999" s="243"/>
      <c r="Z999" s="243"/>
    </row>
    <row r="1000" spans="1:26" ht="18.75" customHeight="1">
      <c r="A1000" s="243"/>
      <c r="B1000" s="243"/>
      <c r="C1000" s="243"/>
      <c r="D1000" s="243"/>
      <c r="E1000" s="243"/>
      <c r="F1000" s="243"/>
      <c r="G1000" s="243"/>
      <c r="H1000" s="290"/>
      <c r="I1000" s="243"/>
      <c r="J1000" s="243"/>
      <c r="K1000" s="243"/>
      <c r="L1000" s="243"/>
      <c r="M1000" s="243"/>
      <c r="N1000" s="243"/>
      <c r="O1000" s="243"/>
      <c r="P1000" s="243"/>
      <c r="Q1000" s="243"/>
      <c r="R1000" s="243"/>
      <c r="S1000" s="243"/>
      <c r="T1000" s="243"/>
      <c r="U1000" s="243"/>
      <c r="V1000" s="243"/>
      <c r="W1000" s="243"/>
      <c r="X1000" s="243"/>
      <c r="Y1000" s="243"/>
      <c r="Z1000" s="243"/>
    </row>
  </sheetData>
  <phoneticPr fontId="1" type="Hiragana"/>
  <conditionalFormatting sqref="B30">
    <cfRule type="cellIs" dxfId="4" priority="1" operator="equal">
      <formula>"電気事業者名を選択"</formula>
    </cfRule>
  </conditionalFormatting>
  <conditionalFormatting sqref="C30">
    <cfRule type="expression" dxfId="3" priority="2">
      <formula>ISERROR(C30)</formula>
    </cfRule>
  </conditionalFormatting>
  <conditionalFormatting sqref="F30:G30">
    <cfRule type="expression" dxfId="2" priority="3">
      <formula>ISERROR(F30)</formula>
    </cfRule>
  </conditionalFormatting>
  <pageMargins left="0.7" right="0.7" top="0.75" bottom="0.75" header="0" footer="0"/>
  <pageSetup paperSize="9" scale="66" fitToWidth="1" fitToHeight="1" orientation="portrait" usePrinterDefaults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Z1000"/>
  <sheetViews>
    <sheetView workbookViewId="0">
      <selection activeCell="N10" sqref="N10"/>
    </sheetView>
  </sheetViews>
  <sheetFormatPr defaultColWidth="14.4296875" defaultRowHeight="15" customHeight="1"/>
  <cols>
    <col min="1" max="26" width="8.56640625" customWidth="1"/>
  </cols>
  <sheetData>
    <row r="1" spans="1:26" ht="18.75" customHeight="1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</row>
    <row r="2" spans="1:26" ht="18.75" customHeight="1">
      <c r="A2" s="291" t="s">
        <v>177</v>
      </c>
      <c r="B2" s="293" t="s">
        <v>80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</row>
    <row r="3" spans="1:26" ht="18.75" customHeight="1">
      <c r="A3" s="110"/>
      <c r="B3" s="110" t="s">
        <v>310</v>
      </c>
      <c r="C3" s="110" t="s">
        <v>86</v>
      </c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</row>
    <row r="4" spans="1:26" ht="18.75" customHeight="1">
      <c r="A4" s="262" t="s">
        <v>164</v>
      </c>
      <c r="B4" s="294" t="s">
        <v>89</v>
      </c>
      <c r="C4" s="296">
        <f t="shared" ref="C4:C15" si="0">IF($B$2="事務所",IF(B4="冷房",B21,C21),IF(B4="冷房",D21,E21))</f>
        <v>0.16</v>
      </c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</row>
    <row r="5" spans="1:26" ht="18.75" customHeight="1">
      <c r="A5" s="262" t="s">
        <v>198</v>
      </c>
      <c r="B5" s="294" t="s">
        <v>89</v>
      </c>
      <c r="C5" s="296">
        <f t="shared" si="0"/>
        <v>0.25700000000000001</v>
      </c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</row>
    <row r="6" spans="1:26" ht="18.75" customHeight="1">
      <c r="A6" s="262" t="s">
        <v>199</v>
      </c>
      <c r="B6" s="294" t="s">
        <v>89</v>
      </c>
      <c r="C6" s="296">
        <f t="shared" si="0"/>
        <v>0.317</v>
      </c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</row>
    <row r="7" spans="1:26" ht="18.75" customHeight="1">
      <c r="A7" s="262" t="s">
        <v>201</v>
      </c>
      <c r="B7" s="294" t="s">
        <v>89</v>
      </c>
      <c r="C7" s="296">
        <f t="shared" si="0"/>
        <v>0.57299999999999995</v>
      </c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</row>
    <row r="8" spans="1:26" ht="18.75" customHeight="1">
      <c r="A8" s="262" t="s">
        <v>202</v>
      </c>
      <c r="B8" s="294" t="s">
        <v>89</v>
      </c>
      <c r="C8" s="296">
        <f t="shared" si="0"/>
        <v>0.61499999999999999</v>
      </c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</row>
    <row r="9" spans="1:26" ht="18.75" customHeight="1">
      <c r="A9" s="262" t="s">
        <v>203</v>
      </c>
      <c r="B9" s="294" t="s">
        <v>89</v>
      </c>
      <c r="C9" s="296">
        <f t="shared" si="0"/>
        <v>0.48399999999999999</v>
      </c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</row>
    <row r="10" spans="1:26" ht="18.75" customHeight="1">
      <c r="A10" s="262" t="s">
        <v>204</v>
      </c>
      <c r="B10" s="294" t="s">
        <v>89</v>
      </c>
      <c r="C10" s="296">
        <f t="shared" si="0"/>
        <v>0.23499999999999999</v>
      </c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</row>
    <row r="11" spans="1:26" ht="18.75" customHeight="1">
      <c r="A11" s="262" t="s">
        <v>163</v>
      </c>
      <c r="B11" s="294" t="s">
        <v>89</v>
      </c>
      <c r="C11" s="296">
        <f t="shared" si="0"/>
        <v>0.13600000000000001</v>
      </c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</row>
    <row r="12" spans="1:26" ht="18.75" customHeight="1">
      <c r="A12" s="262" t="s">
        <v>205</v>
      </c>
      <c r="B12" s="294" t="s">
        <v>90</v>
      </c>
      <c r="C12" s="296">
        <f t="shared" si="0"/>
        <v>0.151</v>
      </c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</row>
    <row r="13" spans="1:26" ht="18.75" customHeight="1">
      <c r="A13" s="262" t="s">
        <v>186</v>
      </c>
      <c r="B13" s="294" t="s">
        <v>90</v>
      </c>
      <c r="C13" s="296">
        <f t="shared" si="0"/>
        <v>0.19900000000000001</v>
      </c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</row>
    <row r="14" spans="1:26" ht="18.75" customHeight="1">
      <c r="A14" s="262" t="s">
        <v>206</v>
      </c>
      <c r="B14" s="294" t="s">
        <v>90</v>
      </c>
      <c r="C14" s="296">
        <f t="shared" si="0"/>
        <v>0.193</v>
      </c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</row>
    <row r="15" spans="1:26" ht="18.75" customHeight="1">
      <c r="A15" s="262" t="s">
        <v>207</v>
      </c>
      <c r="B15" s="294" t="s">
        <v>90</v>
      </c>
      <c r="C15" s="296">
        <f t="shared" si="0"/>
        <v>0.14599999999999999</v>
      </c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</row>
    <row r="16" spans="1:26" ht="18.75" customHeight="1">
      <c r="A16" s="292" t="s">
        <v>209</v>
      </c>
      <c r="B16" s="85"/>
      <c r="C16" s="297">
        <f>AVERAGEIFS($C$4:$C$15,$B$4:$B$15,"冷房")</f>
        <v>0.34712500000000002</v>
      </c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</row>
    <row r="17" spans="1:26" ht="18.75" customHeight="1">
      <c r="A17" s="292" t="s">
        <v>304</v>
      </c>
      <c r="B17" s="85"/>
      <c r="C17" s="297">
        <f>AVERAGEIFS($C$4:$C$15,$B$4:$B$15,"暖房")</f>
        <v>0.17224999999999999</v>
      </c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</row>
    <row r="18" spans="1:26" ht="18.75" customHeight="1">
      <c r="A18" s="243"/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</row>
    <row r="19" spans="1:26" ht="18.75" customHeight="1">
      <c r="A19" s="262"/>
      <c r="B19" s="262" t="s">
        <v>80</v>
      </c>
      <c r="C19" s="262" t="s">
        <v>80</v>
      </c>
      <c r="D19" s="262" t="s">
        <v>306</v>
      </c>
      <c r="E19" s="262" t="s">
        <v>306</v>
      </c>
      <c r="F19" s="262" t="s">
        <v>272</v>
      </c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</row>
    <row r="20" spans="1:26" ht="18.75" customHeight="1">
      <c r="A20" s="262"/>
      <c r="B20" s="262" t="s">
        <v>89</v>
      </c>
      <c r="C20" s="262" t="s">
        <v>90</v>
      </c>
      <c r="D20" s="262" t="s">
        <v>89</v>
      </c>
      <c r="E20" s="262" t="s">
        <v>90</v>
      </c>
      <c r="F20" s="262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</row>
    <row r="21" spans="1:26" ht="18.75" customHeight="1">
      <c r="A21" s="262" t="s">
        <v>164</v>
      </c>
      <c r="B21" s="295">
        <v>0.16</v>
      </c>
      <c r="C21" s="295">
        <v>8.7999999999999995e-002</v>
      </c>
      <c r="D21" s="295">
        <v>0.13700000000000001</v>
      </c>
      <c r="E21" s="295">
        <v>0.151</v>
      </c>
      <c r="F21" s="298">
        <v>0</v>
      </c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</row>
    <row r="22" spans="1:26" ht="18.75" customHeight="1">
      <c r="A22" s="262" t="s">
        <v>198</v>
      </c>
      <c r="B22" s="295">
        <v>0.25700000000000001</v>
      </c>
      <c r="C22" s="295">
        <v>4.4999999999999998e-002</v>
      </c>
      <c r="D22" s="295">
        <v>0.20599999999999999</v>
      </c>
      <c r="E22" s="295">
        <v>0.13200000000000001</v>
      </c>
      <c r="F22" s="298">
        <v>0</v>
      </c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</row>
    <row r="23" spans="1:26" ht="18.75" customHeight="1">
      <c r="A23" s="262" t="s">
        <v>199</v>
      </c>
      <c r="B23" s="295">
        <v>0.317</v>
      </c>
      <c r="C23" s="295">
        <v>0</v>
      </c>
      <c r="D23" s="295">
        <v>0.249</v>
      </c>
      <c r="E23" s="295">
        <v>0</v>
      </c>
      <c r="F23" s="298">
        <v>0</v>
      </c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</row>
    <row r="24" spans="1:26" ht="18.75" customHeight="1">
      <c r="A24" s="262" t="s">
        <v>201</v>
      </c>
      <c r="B24" s="295">
        <v>0.57299999999999995</v>
      </c>
      <c r="C24" s="295">
        <v>0</v>
      </c>
      <c r="D24" s="295">
        <v>0.54400000000000004</v>
      </c>
      <c r="E24" s="295">
        <v>0</v>
      </c>
      <c r="F24" s="298">
        <v>0</v>
      </c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</row>
    <row r="25" spans="1:26" ht="18.75" customHeight="1">
      <c r="A25" s="262" t="s">
        <v>202</v>
      </c>
      <c r="B25" s="295">
        <v>0.61499999999999999</v>
      </c>
      <c r="C25" s="295">
        <v>0</v>
      </c>
      <c r="D25" s="295">
        <v>0.53400000000000003</v>
      </c>
      <c r="E25" s="295">
        <v>0</v>
      </c>
      <c r="F25" s="298">
        <v>0</v>
      </c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</row>
    <row r="26" spans="1:26" ht="18.75" customHeight="1">
      <c r="A26" s="262" t="s">
        <v>203</v>
      </c>
      <c r="B26" s="295">
        <v>0.48399999999999999</v>
      </c>
      <c r="C26" s="295">
        <v>0</v>
      </c>
      <c r="D26" s="295">
        <v>0.432</v>
      </c>
      <c r="E26" s="295">
        <v>0</v>
      </c>
      <c r="F26" s="298">
        <v>0</v>
      </c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</row>
    <row r="27" spans="1:26" ht="18.75" customHeight="1">
      <c r="A27" s="262" t="s">
        <v>204</v>
      </c>
      <c r="B27" s="295">
        <v>0.23499999999999999</v>
      </c>
      <c r="C27" s="295">
        <v>0</v>
      </c>
      <c r="D27" s="295">
        <v>0.20599999999999999</v>
      </c>
      <c r="E27" s="295">
        <v>6.2e-002</v>
      </c>
      <c r="F27" s="298">
        <v>0</v>
      </c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</row>
    <row r="28" spans="1:26" ht="18.75" customHeight="1">
      <c r="A28" s="262" t="s">
        <v>163</v>
      </c>
      <c r="B28" s="295">
        <v>0.13600000000000001</v>
      </c>
      <c r="C28" s="295">
        <v>9.e-002</v>
      </c>
      <c r="D28" s="295">
        <v>0.129</v>
      </c>
      <c r="E28" s="295">
        <v>0.17100000000000001</v>
      </c>
      <c r="F28" s="298">
        <v>0</v>
      </c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</row>
    <row r="29" spans="1:26" ht="18.75" customHeight="1">
      <c r="A29" s="262" t="s">
        <v>205</v>
      </c>
      <c r="B29" s="295">
        <v>0</v>
      </c>
      <c r="C29" s="295">
        <v>0.151</v>
      </c>
      <c r="D29" s="295">
        <v>0</v>
      </c>
      <c r="E29" s="295">
        <v>0.312</v>
      </c>
      <c r="F29" s="298">
        <v>0</v>
      </c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</row>
    <row r="30" spans="1:26" ht="18.75" customHeight="1">
      <c r="A30" s="262" t="s">
        <v>186</v>
      </c>
      <c r="B30" s="295">
        <v>0</v>
      </c>
      <c r="C30" s="295">
        <v>0.19900000000000001</v>
      </c>
      <c r="D30" s="295">
        <v>0</v>
      </c>
      <c r="E30" s="295">
        <v>0.44600000000000001</v>
      </c>
      <c r="F30" s="298">
        <v>0</v>
      </c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</row>
    <row r="31" spans="1:26" ht="18.75" customHeight="1">
      <c r="A31" s="262" t="s">
        <v>206</v>
      </c>
      <c r="B31" s="295">
        <v>0</v>
      </c>
      <c r="C31" s="295">
        <v>0.193</v>
      </c>
      <c r="D31" s="295">
        <v>0</v>
      </c>
      <c r="E31" s="295">
        <v>0.432</v>
      </c>
      <c r="F31" s="298">
        <v>0</v>
      </c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</row>
    <row r="32" spans="1:26" ht="18.75" customHeight="1">
      <c r="A32" s="262" t="s">
        <v>207</v>
      </c>
      <c r="B32" s="295">
        <v>0.188</v>
      </c>
      <c r="C32" s="295">
        <v>0.14599999999999999</v>
      </c>
      <c r="D32" s="295">
        <v>0.107</v>
      </c>
      <c r="E32" s="295">
        <v>0.32500000000000001</v>
      </c>
      <c r="F32" s="298">
        <v>0</v>
      </c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</row>
    <row r="33" spans="1:26" ht="18.75" customHeight="1">
      <c r="A33" s="243"/>
      <c r="B33" s="243"/>
      <c r="C33" s="243"/>
      <c r="D33" s="243"/>
      <c r="E33" s="243"/>
      <c r="F33" s="243" t="s">
        <v>279</v>
      </c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</row>
    <row r="34" spans="1:26" ht="18.75" customHeight="1">
      <c r="A34" s="243"/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</row>
    <row r="35" spans="1:26" ht="18.75" customHeight="1">
      <c r="A35" s="243" t="s">
        <v>322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</row>
    <row r="36" spans="1:26" ht="18.75" customHeight="1">
      <c r="A36" s="243" t="s">
        <v>295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</row>
    <row r="37" spans="1:26" ht="18.75" customHeight="1">
      <c r="A37" s="243"/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</row>
    <row r="38" spans="1:26" ht="18.75" customHeight="1">
      <c r="A38" s="243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</row>
    <row r="39" spans="1:26" ht="18.75" customHeight="1">
      <c r="A39" s="243"/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</row>
    <row r="40" spans="1:26" ht="18.75" customHeight="1">
      <c r="A40" s="243"/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</row>
    <row r="41" spans="1:26" ht="18.75" customHeight="1">
      <c r="A41" s="243"/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</row>
    <row r="42" spans="1:26" ht="18.75" customHeight="1">
      <c r="A42" s="243"/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</row>
    <row r="43" spans="1:26" ht="18.75" customHeight="1">
      <c r="A43" s="243"/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</row>
    <row r="44" spans="1:26" ht="18.75" customHeight="1">
      <c r="A44" s="243"/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</row>
    <row r="45" spans="1:26" ht="18.75" customHeight="1">
      <c r="A45" s="243"/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</row>
    <row r="46" spans="1:26" ht="18.75" customHeight="1">
      <c r="A46" s="243"/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</row>
    <row r="47" spans="1:26" ht="18.75" customHeight="1">
      <c r="A47" s="243"/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</row>
    <row r="48" spans="1:26" ht="18.75" customHeight="1">
      <c r="A48" s="243"/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</row>
    <row r="49" spans="1:26" ht="18.75" customHeight="1">
      <c r="A49" s="243"/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</row>
    <row r="50" spans="1:26" ht="18.75" customHeight="1">
      <c r="A50" s="243"/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</row>
    <row r="51" spans="1:26" ht="18.75" customHeight="1">
      <c r="A51" s="243"/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</row>
    <row r="52" spans="1:26" ht="18.75" customHeight="1">
      <c r="A52" s="243"/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</row>
    <row r="53" spans="1:26" ht="18.75" customHeight="1">
      <c r="A53" s="243"/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</row>
    <row r="54" spans="1:26" ht="18.75" customHeight="1">
      <c r="A54" s="243"/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</row>
    <row r="55" spans="1:26" ht="18.75" customHeight="1">
      <c r="A55" s="243"/>
      <c r="B55" s="243"/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</row>
    <row r="56" spans="1:26" ht="18.75" customHeight="1">
      <c r="A56" s="243"/>
      <c r="B56" s="243"/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</row>
    <row r="57" spans="1:26" ht="18.75" customHeight="1">
      <c r="A57" s="243"/>
      <c r="B57" s="243"/>
      <c r="C57" s="243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</row>
    <row r="58" spans="1:26" ht="18.75" customHeight="1">
      <c r="A58" s="243"/>
      <c r="B58" s="243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</row>
    <row r="59" spans="1:26" ht="18.75" customHeight="1">
      <c r="A59" s="243"/>
      <c r="B59" s="243"/>
      <c r="C59" s="243"/>
      <c r="D59" s="243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</row>
    <row r="60" spans="1:26" ht="18.75" customHeight="1">
      <c r="A60" s="243"/>
      <c r="B60" s="243"/>
      <c r="C60" s="243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</row>
    <row r="61" spans="1:26" ht="18.75" customHeight="1">
      <c r="A61" s="243"/>
      <c r="B61" s="243"/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</row>
    <row r="62" spans="1:26" ht="18.75" customHeight="1">
      <c r="A62" s="243"/>
      <c r="B62" s="243"/>
      <c r="C62" s="243"/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</row>
    <row r="63" spans="1:26" ht="18.75" customHeight="1">
      <c r="A63" s="243"/>
      <c r="B63" s="243"/>
      <c r="C63" s="243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</row>
    <row r="64" spans="1:26" ht="18.75" customHeight="1">
      <c r="A64" s="243"/>
      <c r="B64" s="243"/>
      <c r="C64" s="243"/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</row>
    <row r="65" spans="1:26" ht="18.75" customHeight="1">
      <c r="A65" s="243"/>
      <c r="B65" s="243"/>
      <c r="C65" s="243"/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</row>
    <row r="66" spans="1:26" ht="18.75" customHeight="1">
      <c r="A66" s="243"/>
      <c r="B66" s="243"/>
      <c r="C66" s="243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</row>
    <row r="67" spans="1:26" ht="18.75" customHeight="1">
      <c r="A67" s="243"/>
      <c r="B67" s="243"/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</row>
    <row r="68" spans="1:26" ht="18.75" customHeight="1">
      <c r="A68" s="243"/>
      <c r="B68" s="243"/>
      <c r="C68" s="243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</row>
    <row r="69" spans="1:26" ht="18.75" customHeight="1">
      <c r="A69" s="243"/>
      <c r="B69" s="243"/>
      <c r="C69" s="243"/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</row>
    <row r="70" spans="1:26" ht="18.75" customHeight="1">
      <c r="A70" s="243"/>
      <c r="B70" s="243"/>
      <c r="C70" s="243"/>
      <c r="D70" s="243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</row>
    <row r="71" spans="1:26" ht="18.75" customHeight="1">
      <c r="A71" s="243"/>
      <c r="B71" s="243"/>
      <c r="C71" s="243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</row>
    <row r="72" spans="1:26" ht="18.75" customHeight="1">
      <c r="A72" s="243"/>
      <c r="B72" s="243"/>
      <c r="C72" s="243"/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</row>
    <row r="73" spans="1:26" ht="18.75" customHeight="1">
      <c r="A73" s="243"/>
      <c r="B73" s="243"/>
      <c r="C73" s="243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</row>
    <row r="74" spans="1:26" ht="18.75" customHeight="1">
      <c r="A74" s="243"/>
      <c r="B74" s="243"/>
      <c r="C74" s="243"/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</row>
    <row r="75" spans="1:26" ht="18.75" customHeight="1">
      <c r="A75" s="243"/>
      <c r="B75" s="243"/>
      <c r="C75" s="243"/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</row>
    <row r="76" spans="1:26" ht="18.75" customHeight="1">
      <c r="A76" s="243"/>
      <c r="B76" s="243"/>
      <c r="C76" s="243"/>
      <c r="D76" s="243"/>
      <c r="E76" s="243"/>
      <c r="F76" s="243"/>
      <c r="G76" s="243"/>
      <c r="H76" s="243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</row>
    <row r="77" spans="1:26" ht="18.75" customHeight="1">
      <c r="A77" s="243"/>
      <c r="B77" s="243"/>
      <c r="C77" s="243"/>
      <c r="D77" s="243"/>
      <c r="E77" s="243"/>
      <c r="F77" s="243"/>
      <c r="G77" s="243"/>
      <c r="H77" s="243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</row>
    <row r="78" spans="1:26" ht="18.75" customHeight="1">
      <c r="A78" s="243"/>
      <c r="B78" s="243"/>
      <c r="C78" s="243"/>
      <c r="D78" s="243"/>
      <c r="E78" s="243"/>
      <c r="F78" s="243"/>
      <c r="G78" s="243"/>
      <c r="H78" s="243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</row>
    <row r="79" spans="1:26" ht="18.75" customHeight="1">
      <c r="A79" s="243"/>
      <c r="B79" s="243"/>
      <c r="C79" s="243"/>
      <c r="D79" s="243"/>
      <c r="E79" s="243"/>
      <c r="F79" s="243"/>
      <c r="G79" s="243"/>
      <c r="H79" s="243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</row>
    <row r="80" spans="1:26" ht="18.75" customHeight="1">
      <c r="A80" s="243"/>
      <c r="B80" s="243"/>
      <c r="C80" s="243"/>
      <c r="D80" s="243"/>
      <c r="E80" s="243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</row>
    <row r="81" spans="1:26" ht="18.75" customHeight="1">
      <c r="A81" s="243"/>
      <c r="B81" s="243"/>
      <c r="C81" s="243"/>
      <c r="D81" s="243"/>
      <c r="E81" s="243"/>
      <c r="F81" s="243"/>
      <c r="G81" s="243"/>
      <c r="H81" s="243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</row>
    <row r="82" spans="1:26" ht="18.75" customHeight="1">
      <c r="A82" s="243"/>
      <c r="B82" s="243"/>
      <c r="C82" s="243"/>
      <c r="D82" s="243"/>
      <c r="E82" s="243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</row>
    <row r="83" spans="1:26" ht="18.75" customHeight="1">
      <c r="A83" s="243"/>
      <c r="B83" s="243"/>
      <c r="C83" s="243"/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</row>
    <row r="84" spans="1:26" ht="18.75" customHeight="1">
      <c r="A84" s="243"/>
      <c r="B84" s="243"/>
      <c r="C84" s="243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</row>
    <row r="85" spans="1:26" ht="18.75" customHeight="1">
      <c r="A85" s="243"/>
      <c r="B85" s="243"/>
      <c r="C85" s="243"/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</row>
    <row r="86" spans="1:26" ht="18.75" customHeight="1">
      <c r="A86" s="243"/>
      <c r="B86" s="243"/>
      <c r="C86" s="243"/>
      <c r="D86" s="243"/>
      <c r="E86" s="243"/>
      <c r="F86" s="243"/>
      <c r="G86" s="243"/>
      <c r="H86" s="243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</row>
    <row r="87" spans="1:26" ht="18.75" customHeight="1">
      <c r="A87" s="243"/>
      <c r="B87" s="243"/>
      <c r="C87" s="243"/>
      <c r="D87" s="243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</row>
    <row r="88" spans="1:26" ht="18.75" customHeight="1">
      <c r="A88" s="243"/>
      <c r="B88" s="243"/>
      <c r="C88" s="243"/>
      <c r="D88" s="243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</row>
    <row r="89" spans="1:26" ht="18.75" customHeight="1">
      <c r="A89" s="243"/>
      <c r="B89" s="243"/>
      <c r="C89" s="243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</row>
    <row r="90" spans="1:26" ht="18.75" customHeight="1">
      <c r="A90" s="243"/>
      <c r="B90" s="243"/>
      <c r="C90" s="243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</row>
    <row r="91" spans="1:26" ht="18.75" customHeight="1">
      <c r="A91" s="243"/>
      <c r="B91" s="243"/>
      <c r="C91" s="243"/>
      <c r="D91" s="243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</row>
    <row r="92" spans="1:26" ht="18.75" customHeight="1">
      <c r="A92" s="243"/>
      <c r="B92" s="243"/>
      <c r="C92" s="243"/>
      <c r="D92" s="243"/>
      <c r="E92" s="243"/>
      <c r="F92" s="243"/>
      <c r="G92" s="243"/>
      <c r="H92" s="243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</row>
    <row r="93" spans="1:26" ht="18.75" customHeight="1">
      <c r="A93" s="243"/>
      <c r="B93" s="243"/>
      <c r="C93" s="243"/>
      <c r="D93" s="243"/>
      <c r="E93" s="243"/>
      <c r="F93" s="243"/>
      <c r="G93" s="243"/>
      <c r="H93" s="243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</row>
    <row r="94" spans="1:26" ht="18.75" customHeight="1">
      <c r="A94" s="243"/>
      <c r="B94" s="243"/>
      <c r="C94" s="243"/>
      <c r="D94" s="243"/>
      <c r="E94" s="243"/>
      <c r="F94" s="243"/>
      <c r="G94" s="243"/>
      <c r="H94" s="243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</row>
    <row r="95" spans="1:26" ht="18.75" customHeight="1">
      <c r="A95" s="243"/>
      <c r="B95" s="243"/>
      <c r="C95" s="243"/>
      <c r="D95" s="243"/>
      <c r="E95" s="243"/>
      <c r="F95" s="243"/>
      <c r="G95" s="243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</row>
    <row r="96" spans="1:26" ht="18.75" customHeight="1">
      <c r="A96" s="243"/>
      <c r="B96" s="243"/>
      <c r="C96" s="243"/>
      <c r="D96" s="243"/>
      <c r="E96" s="243"/>
      <c r="F96" s="243"/>
      <c r="G96" s="243"/>
      <c r="H96" s="243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</row>
    <row r="97" spans="1:26" ht="18.75" customHeight="1">
      <c r="A97" s="243"/>
      <c r="B97" s="243"/>
      <c r="C97" s="243"/>
      <c r="D97" s="243"/>
      <c r="E97" s="243"/>
      <c r="F97" s="243"/>
      <c r="G97" s="243"/>
      <c r="H97" s="243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</row>
    <row r="98" spans="1:26" ht="18.75" customHeight="1">
      <c r="A98" s="243"/>
      <c r="B98" s="243"/>
      <c r="C98" s="243"/>
      <c r="D98" s="243"/>
      <c r="E98" s="243"/>
      <c r="F98" s="243"/>
      <c r="G98" s="243"/>
      <c r="H98" s="243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</row>
    <row r="99" spans="1:26" ht="18.75" customHeight="1">
      <c r="A99" s="243"/>
      <c r="B99" s="243"/>
      <c r="C99" s="243"/>
      <c r="D99" s="243"/>
      <c r="E99" s="243"/>
      <c r="F99" s="243"/>
      <c r="G99" s="243"/>
      <c r="H99" s="243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</row>
    <row r="100" spans="1:26" ht="18.75" customHeight="1">
      <c r="A100" s="243"/>
      <c r="B100" s="243"/>
      <c r="C100" s="243"/>
      <c r="D100" s="243"/>
      <c r="E100" s="243"/>
      <c r="F100" s="243"/>
      <c r="G100" s="243"/>
      <c r="H100" s="243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</row>
    <row r="101" spans="1:26" ht="18.75" customHeight="1">
      <c r="A101" s="243"/>
      <c r="B101" s="243"/>
      <c r="C101" s="243"/>
      <c r="D101" s="243"/>
      <c r="E101" s="243"/>
      <c r="F101" s="243"/>
      <c r="G101" s="243"/>
      <c r="H101" s="243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</row>
    <row r="102" spans="1:26" ht="18.75" customHeight="1">
      <c r="A102" s="243"/>
      <c r="B102" s="243"/>
      <c r="C102" s="243"/>
      <c r="D102" s="243"/>
      <c r="E102" s="243"/>
      <c r="F102" s="243"/>
      <c r="G102" s="243"/>
      <c r="H102" s="243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</row>
    <row r="103" spans="1:26" ht="18.75" customHeight="1">
      <c r="A103" s="243"/>
      <c r="B103" s="243"/>
      <c r="C103" s="243"/>
      <c r="D103" s="243"/>
      <c r="E103" s="243"/>
      <c r="F103" s="243"/>
      <c r="G103" s="243"/>
      <c r="H103" s="243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</row>
    <row r="104" spans="1:26" ht="18.75" customHeight="1">
      <c r="A104" s="243"/>
      <c r="B104" s="243"/>
      <c r="C104" s="243"/>
      <c r="D104" s="243"/>
      <c r="E104" s="243"/>
      <c r="F104" s="243"/>
      <c r="G104" s="243"/>
      <c r="H104" s="243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</row>
    <row r="105" spans="1:26" ht="18.75" customHeight="1">
      <c r="A105" s="243"/>
      <c r="B105" s="243"/>
      <c r="C105" s="243"/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</row>
    <row r="106" spans="1:26" ht="18.75" customHeight="1">
      <c r="A106" s="243"/>
      <c r="B106" s="243"/>
      <c r="C106" s="243"/>
      <c r="D106" s="243"/>
      <c r="E106" s="243"/>
      <c r="F106" s="243"/>
      <c r="G106" s="243"/>
      <c r="H106" s="243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</row>
    <row r="107" spans="1:26" ht="18.75" customHeight="1">
      <c r="A107" s="243"/>
      <c r="B107" s="243"/>
      <c r="C107" s="243"/>
      <c r="D107" s="243"/>
      <c r="E107" s="243"/>
      <c r="F107" s="243"/>
      <c r="G107" s="243"/>
      <c r="H107" s="243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</row>
    <row r="108" spans="1:26" ht="18.75" customHeight="1">
      <c r="A108" s="243"/>
      <c r="B108" s="243"/>
      <c r="C108" s="243"/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</row>
    <row r="109" spans="1:26" ht="18.75" customHeight="1">
      <c r="A109" s="243"/>
      <c r="B109" s="243"/>
      <c r="C109" s="243"/>
      <c r="D109" s="243"/>
      <c r="E109" s="243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</row>
    <row r="110" spans="1:26" ht="18.75" customHeight="1">
      <c r="A110" s="243"/>
      <c r="B110" s="243"/>
      <c r="C110" s="243"/>
      <c r="D110" s="243"/>
      <c r="E110" s="243"/>
      <c r="F110" s="243"/>
      <c r="G110" s="243"/>
      <c r="H110" s="243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</row>
    <row r="111" spans="1:26" ht="18.75" customHeight="1">
      <c r="A111" s="243"/>
      <c r="B111" s="243"/>
      <c r="C111" s="243"/>
      <c r="D111" s="243"/>
      <c r="E111" s="243"/>
      <c r="F111" s="243"/>
      <c r="G111" s="243"/>
      <c r="H111" s="243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</row>
    <row r="112" spans="1:26" ht="18.75" customHeight="1">
      <c r="A112" s="243"/>
      <c r="B112" s="243"/>
      <c r="C112" s="243"/>
      <c r="D112" s="243"/>
      <c r="E112" s="243"/>
      <c r="F112" s="243"/>
      <c r="G112" s="243"/>
      <c r="H112" s="243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</row>
    <row r="113" spans="1:26" ht="18.75" customHeight="1">
      <c r="A113" s="243"/>
      <c r="B113" s="243"/>
      <c r="C113" s="243"/>
      <c r="D113" s="243"/>
      <c r="E113" s="243"/>
      <c r="F113" s="243"/>
      <c r="G113" s="243"/>
      <c r="H113" s="243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</row>
    <row r="114" spans="1:26" ht="18.75" customHeight="1">
      <c r="A114" s="243"/>
      <c r="B114" s="243"/>
      <c r="C114" s="243"/>
      <c r="D114" s="243"/>
      <c r="E114" s="243"/>
      <c r="F114" s="243"/>
      <c r="G114" s="243"/>
      <c r="H114" s="243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</row>
    <row r="115" spans="1:26" ht="18.75" customHeight="1">
      <c r="A115" s="243"/>
      <c r="B115" s="243"/>
      <c r="C115" s="243"/>
      <c r="D115" s="243"/>
      <c r="E115" s="243"/>
      <c r="F115" s="243"/>
      <c r="G115" s="243"/>
      <c r="H115" s="243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</row>
    <row r="116" spans="1:26" ht="18.75" customHeight="1">
      <c r="A116" s="243"/>
      <c r="B116" s="243"/>
      <c r="C116" s="243"/>
      <c r="D116" s="243"/>
      <c r="E116" s="243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</row>
    <row r="117" spans="1:26" ht="18.75" customHeight="1">
      <c r="A117" s="243"/>
      <c r="B117" s="243"/>
      <c r="C117" s="243"/>
      <c r="D117" s="243"/>
      <c r="E117" s="243"/>
      <c r="F117" s="243"/>
      <c r="G117" s="243"/>
      <c r="H117" s="243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</row>
    <row r="118" spans="1:26" ht="18.75" customHeight="1">
      <c r="A118" s="243"/>
      <c r="B118" s="243"/>
      <c r="C118" s="243"/>
      <c r="D118" s="243"/>
      <c r="E118" s="243"/>
      <c r="F118" s="243"/>
      <c r="G118" s="243"/>
      <c r="H118" s="243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</row>
    <row r="119" spans="1:26" ht="18.75" customHeight="1">
      <c r="A119" s="243"/>
      <c r="B119" s="243"/>
      <c r="C119" s="243"/>
      <c r="D119" s="243"/>
      <c r="E119" s="243"/>
      <c r="F119" s="243"/>
      <c r="G119" s="243"/>
      <c r="H119" s="243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</row>
    <row r="120" spans="1:26" ht="18.75" customHeight="1">
      <c r="A120" s="243"/>
      <c r="B120" s="243"/>
      <c r="C120" s="243"/>
      <c r="D120" s="243"/>
      <c r="E120" s="243"/>
      <c r="F120" s="243"/>
      <c r="G120" s="243"/>
      <c r="H120" s="243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</row>
    <row r="121" spans="1:26" ht="18.75" customHeight="1">
      <c r="A121" s="243"/>
      <c r="B121" s="243"/>
      <c r="C121" s="243"/>
      <c r="D121" s="243"/>
      <c r="E121" s="243"/>
      <c r="F121" s="243"/>
      <c r="G121" s="243"/>
      <c r="H121" s="243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</row>
    <row r="122" spans="1:26" ht="18.75" customHeight="1">
      <c r="A122" s="243"/>
      <c r="B122" s="243"/>
      <c r="C122" s="243"/>
      <c r="D122" s="243"/>
      <c r="E122" s="243"/>
      <c r="F122" s="243"/>
      <c r="G122" s="243"/>
      <c r="H122" s="243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</row>
    <row r="123" spans="1:26" ht="18.75" customHeight="1">
      <c r="A123" s="243"/>
      <c r="B123" s="243"/>
      <c r="C123" s="243"/>
      <c r="D123" s="243"/>
      <c r="E123" s="243"/>
      <c r="F123" s="243"/>
      <c r="G123" s="243"/>
      <c r="H123" s="243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</row>
    <row r="124" spans="1:26" ht="18.75" customHeight="1">
      <c r="A124" s="243"/>
      <c r="B124" s="243"/>
      <c r="C124" s="243"/>
      <c r="D124" s="243"/>
      <c r="E124" s="243"/>
      <c r="F124" s="243"/>
      <c r="G124" s="243"/>
      <c r="H124" s="243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</row>
    <row r="125" spans="1:26" ht="18.75" customHeight="1">
      <c r="A125" s="243"/>
      <c r="B125" s="243"/>
      <c r="C125" s="243"/>
      <c r="D125" s="243"/>
      <c r="E125" s="243"/>
      <c r="F125" s="243"/>
      <c r="G125" s="243"/>
      <c r="H125" s="243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</row>
    <row r="126" spans="1:26" ht="18.75" customHeight="1">
      <c r="A126" s="243"/>
      <c r="B126" s="243"/>
      <c r="C126" s="243"/>
      <c r="D126" s="243"/>
      <c r="E126" s="243"/>
      <c r="F126" s="243"/>
      <c r="G126" s="243"/>
      <c r="H126" s="243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</row>
    <row r="127" spans="1:26" ht="18.75" customHeight="1">
      <c r="A127" s="243"/>
      <c r="B127" s="243"/>
      <c r="C127" s="243"/>
      <c r="D127" s="243"/>
      <c r="E127" s="243"/>
      <c r="F127" s="243"/>
      <c r="G127" s="243"/>
      <c r="H127" s="243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</row>
    <row r="128" spans="1:26" ht="18.75" customHeight="1">
      <c r="A128" s="243"/>
      <c r="B128" s="243"/>
      <c r="C128" s="243"/>
      <c r="D128" s="243"/>
      <c r="E128" s="243"/>
      <c r="F128" s="243"/>
      <c r="G128" s="243"/>
      <c r="H128" s="243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</row>
    <row r="129" spans="1:26" ht="18.75" customHeight="1">
      <c r="A129" s="243"/>
      <c r="B129" s="243"/>
      <c r="C129" s="243"/>
      <c r="D129" s="243"/>
      <c r="E129" s="243"/>
      <c r="F129" s="243"/>
      <c r="G129" s="243"/>
      <c r="H129" s="243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</row>
    <row r="130" spans="1:26" ht="18.75" customHeight="1">
      <c r="A130" s="243"/>
      <c r="B130" s="243"/>
      <c r="C130" s="243"/>
      <c r="D130" s="243"/>
      <c r="E130" s="243"/>
      <c r="F130" s="243"/>
      <c r="G130" s="243"/>
      <c r="H130" s="243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</row>
    <row r="131" spans="1:26" ht="18.75" customHeight="1">
      <c r="A131" s="243"/>
      <c r="B131" s="243"/>
      <c r="C131" s="243"/>
      <c r="D131" s="243"/>
      <c r="E131" s="243"/>
      <c r="F131" s="243"/>
      <c r="G131" s="243"/>
      <c r="H131" s="243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</row>
    <row r="132" spans="1:26" ht="18.75" customHeight="1">
      <c r="A132" s="243"/>
      <c r="B132" s="243"/>
      <c r="C132" s="243"/>
      <c r="D132" s="243"/>
      <c r="E132" s="243"/>
      <c r="F132" s="243"/>
      <c r="G132" s="243"/>
      <c r="H132" s="243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</row>
    <row r="133" spans="1:26" ht="18.75" customHeight="1">
      <c r="A133" s="243"/>
      <c r="B133" s="243"/>
      <c r="C133" s="243"/>
      <c r="D133" s="243"/>
      <c r="E133" s="243"/>
      <c r="F133" s="243"/>
      <c r="G133" s="243"/>
      <c r="H133" s="243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</row>
    <row r="134" spans="1:26" ht="18.75" customHeight="1">
      <c r="A134" s="243"/>
      <c r="B134" s="243"/>
      <c r="C134" s="243"/>
      <c r="D134" s="243"/>
      <c r="E134" s="243"/>
      <c r="F134" s="243"/>
      <c r="G134" s="243"/>
      <c r="H134" s="243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</row>
    <row r="135" spans="1:26" ht="18.75" customHeight="1">
      <c r="A135" s="243"/>
      <c r="B135" s="243"/>
      <c r="C135" s="243"/>
      <c r="D135" s="243"/>
      <c r="E135" s="243"/>
      <c r="F135" s="243"/>
      <c r="G135" s="243"/>
      <c r="H135" s="243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</row>
    <row r="136" spans="1:26" ht="18.75" customHeight="1">
      <c r="A136" s="243"/>
      <c r="B136" s="243"/>
      <c r="C136" s="243"/>
      <c r="D136" s="243"/>
      <c r="E136" s="243"/>
      <c r="F136" s="243"/>
      <c r="G136" s="243"/>
      <c r="H136" s="243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</row>
    <row r="137" spans="1:26" ht="18.75" customHeight="1">
      <c r="A137" s="243"/>
      <c r="B137" s="243"/>
      <c r="C137" s="243"/>
      <c r="D137" s="243"/>
      <c r="E137" s="243"/>
      <c r="F137" s="243"/>
      <c r="G137" s="243"/>
      <c r="H137" s="243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</row>
    <row r="138" spans="1:26" ht="18.75" customHeight="1">
      <c r="A138" s="243"/>
      <c r="B138" s="243"/>
      <c r="C138" s="243"/>
      <c r="D138" s="243"/>
      <c r="E138" s="243"/>
      <c r="F138" s="243"/>
      <c r="G138" s="243"/>
      <c r="H138" s="243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</row>
    <row r="139" spans="1:26" ht="18.75" customHeight="1">
      <c r="A139" s="243"/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</row>
    <row r="140" spans="1:26" ht="18.75" customHeight="1">
      <c r="A140" s="243"/>
      <c r="B140" s="243"/>
      <c r="C140" s="243"/>
      <c r="D140" s="243"/>
      <c r="E140" s="243"/>
      <c r="F140" s="243"/>
      <c r="G140" s="243"/>
      <c r="H140" s="243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</row>
    <row r="141" spans="1:26" ht="18.75" customHeight="1">
      <c r="A141" s="243"/>
      <c r="B141" s="243"/>
      <c r="C141" s="243"/>
      <c r="D141" s="243"/>
      <c r="E141" s="243"/>
      <c r="F141" s="243"/>
      <c r="G141" s="243"/>
      <c r="H141" s="243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</row>
    <row r="142" spans="1:26" ht="18.75" customHeight="1">
      <c r="A142" s="243"/>
      <c r="B142" s="243"/>
      <c r="C142" s="243"/>
      <c r="D142" s="243"/>
      <c r="E142" s="243"/>
      <c r="F142" s="243"/>
      <c r="G142" s="243"/>
      <c r="H142" s="243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</row>
    <row r="143" spans="1:26" ht="18.75" customHeight="1">
      <c r="A143" s="243"/>
      <c r="B143" s="243"/>
      <c r="C143" s="243"/>
      <c r="D143" s="243"/>
      <c r="E143" s="243"/>
      <c r="F143" s="243"/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</row>
    <row r="144" spans="1:26" ht="18.75" customHeight="1">
      <c r="A144" s="243"/>
      <c r="B144" s="243"/>
      <c r="C144" s="243"/>
      <c r="D144" s="243"/>
      <c r="E144" s="243"/>
      <c r="F144" s="243"/>
      <c r="G144" s="243"/>
      <c r="H144" s="243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</row>
    <row r="145" spans="1:26" ht="18.75" customHeight="1">
      <c r="A145" s="243"/>
      <c r="B145" s="243"/>
      <c r="C145" s="243"/>
      <c r="D145" s="243"/>
      <c r="E145" s="243"/>
      <c r="F145" s="243"/>
      <c r="G145" s="243"/>
      <c r="H145" s="243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</row>
    <row r="146" spans="1:26" ht="18.75" customHeight="1">
      <c r="A146" s="243"/>
      <c r="B146" s="243"/>
      <c r="C146" s="243"/>
      <c r="D146" s="243"/>
      <c r="E146" s="243"/>
      <c r="F146" s="243"/>
      <c r="G146" s="243"/>
      <c r="H146" s="243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</row>
    <row r="147" spans="1:26" ht="18.75" customHeight="1">
      <c r="A147" s="243"/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</row>
    <row r="148" spans="1:26" ht="18.75" customHeight="1">
      <c r="A148" s="243"/>
      <c r="B148" s="243"/>
      <c r="C148" s="243"/>
      <c r="D148" s="243"/>
      <c r="E148" s="243"/>
      <c r="F148" s="243"/>
      <c r="G148" s="243"/>
      <c r="H148" s="243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</row>
    <row r="149" spans="1:26" ht="18.75" customHeight="1">
      <c r="A149" s="243"/>
      <c r="B149" s="243"/>
      <c r="C149" s="243"/>
      <c r="D149" s="243"/>
      <c r="E149" s="243"/>
      <c r="F149" s="243"/>
      <c r="G149" s="243"/>
      <c r="H149" s="243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</row>
    <row r="150" spans="1:26" ht="18.75" customHeight="1">
      <c r="A150" s="243"/>
      <c r="B150" s="243"/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</row>
    <row r="151" spans="1:26" ht="18.75" customHeight="1">
      <c r="A151" s="243"/>
      <c r="B151" s="243"/>
      <c r="C151" s="243"/>
      <c r="D151" s="243"/>
      <c r="E151" s="243"/>
      <c r="F151" s="243"/>
      <c r="G151" s="243"/>
      <c r="H151" s="243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</row>
    <row r="152" spans="1:26" ht="18.75" customHeight="1">
      <c r="A152" s="243"/>
      <c r="B152" s="243"/>
      <c r="C152" s="243"/>
      <c r="D152" s="243"/>
      <c r="E152" s="243"/>
      <c r="F152" s="243"/>
      <c r="G152" s="243"/>
      <c r="H152" s="243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</row>
    <row r="153" spans="1:26" ht="18.75" customHeight="1">
      <c r="A153" s="243"/>
      <c r="B153" s="243"/>
      <c r="C153" s="243"/>
      <c r="D153" s="243"/>
      <c r="E153" s="243"/>
      <c r="F153" s="243"/>
      <c r="G153" s="243"/>
      <c r="H153" s="243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</row>
    <row r="154" spans="1:26" ht="18.75" customHeight="1">
      <c r="A154" s="243"/>
      <c r="B154" s="243"/>
      <c r="C154" s="243"/>
      <c r="D154" s="243"/>
      <c r="E154" s="243"/>
      <c r="F154" s="243"/>
      <c r="G154" s="243"/>
      <c r="H154" s="243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</row>
    <row r="155" spans="1:26" ht="18.75" customHeight="1">
      <c r="A155" s="243"/>
      <c r="B155" s="243"/>
      <c r="C155" s="243"/>
      <c r="D155" s="243"/>
      <c r="E155" s="243"/>
      <c r="F155" s="243"/>
      <c r="G155" s="243"/>
      <c r="H155" s="243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</row>
    <row r="156" spans="1:26" ht="18.75" customHeight="1">
      <c r="A156" s="243"/>
      <c r="B156" s="243"/>
      <c r="C156" s="243"/>
      <c r="D156" s="243"/>
      <c r="E156" s="243"/>
      <c r="F156" s="243"/>
      <c r="G156" s="243"/>
      <c r="H156" s="243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</row>
    <row r="157" spans="1:26" ht="18.75" customHeight="1">
      <c r="A157" s="243"/>
      <c r="B157" s="243"/>
      <c r="C157" s="243"/>
      <c r="D157" s="243"/>
      <c r="E157" s="243"/>
      <c r="F157" s="243"/>
      <c r="G157" s="243"/>
      <c r="H157" s="243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</row>
    <row r="158" spans="1:26" ht="18.75" customHeight="1">
      <c r="A158" s="243"/>
      <c r="B158" s="243"/>
      <c r="C158" s="243"/>
      <c r="D158" s="243"/>
      <c r="E158" s="243"/>
      <c r="F158" s="243"/>
      <c r="G158" s="243"/>
      <c r="H158" s="243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</row>
    <row r="159" spans="1:26" ht="18.75" customHeight="1">
      <c r="A159" s="243"/>
      <c r="B159" s="243"/>
      <c r="C159" s="243"/>
      <c r="D159" s="243"/>
      <c r="E159" s="243"/>
      <c r="F159" s="243"/>
      <c r="G159" s="243"/>
      <c r="H159" s="243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</row>
    <row r="160" spans="1:26" ht="18.75" customHeight="1">
      <c r="A160" s="243"/>
      <c r="B160" s="243"/>
      <c r="C160" s="243"/>
      <c r="D160" s="243"/>
      <c r="E160" s="243"/>
      <c r="F160" s="243"/>
      <c r="G160" s="243"/>
      <c r="H160" s="243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</row>
    <row r="161" spans="1:26" ht="18.75" customHeight="1">
      <c r="A161" s="243"/>
      <c r="B161" s="243"/>
      <c r="C161" s="243"/>
      <c r="D161" s="243"/>
      <c r="E161" s="243"/>
      <c r="F161" s="243"/>
      <c r="G161" s="243"/>
      <c r="H161" s="243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</row>
    <row r="162" spans="1:26" ht="18.75" customHeight="1">
      <c r="A162" s="243"/>
      <c r="B162" s="243"/>
      <c r="C162" s="243"/>
      <c r="D162" s="243"/>
      <c r="E162" s="243"/>
      <c r="F162" s="243"/>
      <c r="G162" s="243"/>
      <c r="H162" s="243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</row>
    <row r="163" spans="1:26" ht="18.75" customHeight="1">
      <c r="A163" s="243"/>
      <c r="B163" s="243"/>
      <c r="C163" s="243"/>
      <c r="D163" s="243"/>
      <c r="E163" s="243"/>
      <c r="F163" s="243"/>
      <c r="G163" s="243"/>
      <c r="H163" s="243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</row>
    <row r="164" spans="1:26" ht="18.75" customHeight="1">
      <c r="A164" s="243"/>
      <c r="B164" s="243"/>
      <c r="C164" s="243"/>
      <c r="D164" s="243"/>
      <c r="E164" s="243"/>
      <c r="F164" s="243"/>
      <c r="G164" s="243"/>
      <c r="H164" s="243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</row>
    <row r="165" spans="1:26" ht="18.75" customHeight="1">
      <c r="A165" s="243"/>
      <c r="B165" s="243"/>
      <c r="C165" s="243"/>
      <c r="D165" s="243"/>
      <c r="E165" s="243"/>
      <c r="F165" s="243"/>
      <c r="G165" s="243"/>
      <c r="H165" s="243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</row>
    <row r="166" spans="1:26" ht="18.75" customHeight="1">
      <c r="A166" s="243"/>
      <c r="B166" s="243"/>
      <c r="C166" s="243"/>
      <c r="D166" s="243"/>
      <c r="E166" s="243"/>
      <c r="F166" s="243"/>
      <c r="G166" s="243"/>
      <c r="H166" s="243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</row>
    <row r="167" spans="1:26" ht="18.75" customHeight="1">
      <c r="A167" s="243"/>
      <c r="B167" s="243"/>
      <c r="C167" s="243"/>
      <c r="D167" s="243"/>
      <c r="E167" s="243"/>
      <c r="F167" s="243"/>
      <c r="G167" s="243"/>
      <c r="H167" s="243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</row>
    <row r="168" spans="1:26" ht="18.75" customHeight="1">
      <c r="A168" s="243"/>
      <c r="B168" s="243"/>
      <c r="C168" s="243"/>
      <c r="D168" s="243"/>
      <c r="E168" s="243"/>
      <c r="F168" s="243"/>
      <c r="G168" s="243"/>
      <c r="H168" s="243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</row>
    <row r="169" spans="1:26" ht="18.75" customHeight="1">
      <c r="A169" s="243"/>
      <c r="B169" s="243"/>
      <c r="C169" s="243"/>
      <c r="D169" s="243"/>
      <c r="E169" s="243"/>
      <c r="F169" s="243"/>
      <c r="G169" s="243"/>
      <c r="H169" s="243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</row>
    <row r="170" spans="1:26" ht="18.75" customHeight="1">
      <c r="A170" s="243"/>
      <c r="B170" s="243"/>
      <c r="C170" s="243"/>
      <c r="D170" s="243"/>
      <c r="E170" s="243"/>
      <c r="F170" s="243"/>
      <c r="G170" s="243"/>
      <c r="H170" s="243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</row>
    <row r="171" spans="1:26" ht="18.75" customHeight="1">
      <c r="A171" s="243"/>
      <c r="B171" s="243"/>
      <c r="C171" s="243"/>
      <c r="D171" s="243"/>
      <c r="E171" s="243"/>
      <c r="F171" s="243"/>
      <c r="G171" s="243"/>
      <c r="H171" s="243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</row>
    <row r="172" spans="1:26" ht="18.75" customHeight="1">
      <c r="A172" s="243"/>
      <c r="B172" s="243"/>
      <c r="C172" s="243"/>
      <c r="D172" s="243"/>
      <c r="E172" s="243"/>
      <c r="F172" s="243"/>
      <c r="G172" s="243"/>
      <c r="H172" s="243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</row>
    <row r="173" spans="1:26" ht="18.75" customHeight="1">
      <c r="A173" s="243"/>
      <c r="B173" s="243"/>
      <c r="C173" s="243"/>
      <c r="D173" s="243"/>
      <c r="E173" s="243"/>
      <c r="F173" s="243"/>
      <c r="G173" s="243"/>
      <c r="H173" s="243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</row>
    <row r="174" spans="1:26" ht="18.75" customHeight="1">
      <c r="A174" s="243"/>
      <c r="B174" s="243"/>
      <c r="C174" s="243"/>
      <c r="D174" s="243"/>
      <c r="E174" s="243"/>
      <c r="F174" s="243"/>
      <c r="G174" s="243"/>
      <c r="H174" s="243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</row>
    <row r="175" spans="1:26" ht="18.75" customHeight="1">
      <c r="A175" s="243"/>
      <c r="B175" s="243"/>
      <c r="C175" s="243"/>
      <c r="D175" s="243"/>
      <c r="E175" s="243"/>
      <c r="F175" s="243"/>
      <c r="G175" s="243"/>
      <c r="H175" s="243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</row>
    <row r="176" spans="1:26" ht="18.75" customHeight="1">
      <c r="A176" s="243"/>
      <c r="B176" s="243"/>
      <c r="C176" s="243"/>
      <c r="D176" s="243"/>
      <c r="E176" s="243"/>
      <c r="F176" s="243"/>
      <c r="G176" s="243"/>
      <c r="H176" s="243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</row>
    <row r="177" spans="1:26" ht="18.75" customHeight="1">
      <c r="A177" s="243"/>
      <c r="B177" s="243"/>
      <c r="C177" s="243"/>
      <c r="D177" s="243"/>
      <c r="E177" s="243"/>
      <c r="F177" s="243"/>
      <c r="G177" s="243"/>
      <c r="H177" s="243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</row>
    <row r="178" spans="1:26" ht="18.75" customHeight="1">
      <c r="A178" s="243"/>
      <c r="B178" s="243"/>
      <c r="C178" s="243"/>
      <c r="D178" s="243"/>
      <c r="E178" s="243"/>
      <c r="F178" s="243"/>
      <c r="G178" s="243"/>
      <c r="H178" s="243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</row>
    <row r="179" spans="1:26" ht="18.75" customHeight="1">
      <c r="A179" s="243"/>
      <c r="B179" s="243"/>
      <c r="C179" s="243"/>
      <c r="D179" s="243"/>
      <c r="E179" s="243"/>
      <c r="F179" s="243"/>
      <c r="G179" s="243"/>
      <c r="H179" s="243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</row>
    <row r="180" spans="1:26" ht="18.75" customHeight="1">
      <c r="A180" s="243"/>
      <c r="B180" s="243"/>
      <c r="C180" s="243"/>
      <c r="D180" s="243"/>
      <c r="E180" s="243"/>
      <c r="F180" s="243"/>
      <c r="G180" s="243"/>
      <c r="H180" s="243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</row>
    <row r="181" spans="1:26" ht="18.75" customHeight="1">
      <c r="A181" s="243"/>
      <c r="B181" s="243"/>
      <c r="C181" s="243"/>
      <c r="D181" s="243"/>
      <c r="E181" s="243"/>
      <c r="F181" s="243"/>
      <c r="G181" s="243"/>
      <c r="H181" s="243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</row>
    <row r="182" spans="1:26" ht="18.75" customHeight="1">
      <c r="A182" s="243"/>
      <c r="B182" s="243"/>
      <c r="C182" s="243"/>
      <c r="D182" s="243"/>
      <c r="E182" s="243"/>
      <c r="F182" s="243"/>
      <c r="G182" s="243"/>
      <c r="H182" s="243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</row>
    <row r="183" spans="1:26" ht="18.75" customHeight="1">
      <c r="A183" s="243"/>
      <c r="B183" s="243"/>
      <c r="C183" s="243"/>
      <c r="D183" s="243"/>
      <c r="E183" s="243"/>
      <c r="F183" s="243"/>
      <c r="G183" s="243"/>
      <c r="H183" s="243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</row>
    <row r="184" spans="1:26" ht="18.75" customHeight="1">
      <c r="A184" s="243"/>
      <c r="B184" s="243"/>
      <c r="C184" s="243"/>
      <c r="D184" s="243"/>
      <c r="E184" s="243"/>
      <c r="F184" s="243"/>
      <c r="G184" s="243"/>
      <c r="H184" s="243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</row>
    <row r="185" spans="1:26" ht="18.75" customHeight="1">
      <c r="A185" s="243"/>
      <c r="B185" s="243"/>
      <c r="C185" s="243"/>
      <c r="D185" s="243"/>
      <c r="E185" s="243"/>
      <c r="F185" s="243"/>
      <c r="G185" s="243"/>
      <c r="H185" s="243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</row>
    <row r="186" spans="1:26" ht="18.75" customHeight="1">
      <c r="A186" s="243"/>
      <c r="B186" s="243"/>
      <c r="C186" s="243"/>
      <c r="D186" s="243"/>
      <c r="E186" s="243"/>
      <c r="F186" s="243"/>
      <c r="G186" s="243"/>
      <c r="H186" s="243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</row>
    <row r="187" spans="1:26" ht="18.75" customHeight="1">
      <c r="A187" s="243"/>
      <c r="B187" s="243"/>
      <c r="C187" s="243"/>
      <c r="D187" s="243"/>
      <c r="E187" s="243"/>
      <c r="F187" s="243"/>
      <c r="G187" s="243"/>
      <c r="H187" s="243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</row>
    <row r="188" spans="1:26" ht="18.75" customHeight="1">
      <c r="A188" s="243"/>
      <c r="B188" s="243"/>
      <c r="C188" s="243"/>
      <c r="D188" s="243"/>
      <c r="E188" s="243"/>
      <c r="F188" s="243"/>
      <c r="G188" s="243"/>
      <c r="H188" s="243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</row>
    <row r="189" spans="1:26" ht="18.75" customHeight="1">
      <c r="A189" s="243"/>
      <c r="B189" s="243"/>
      <c r="C189" s="243"/>
      <c r="D189" s="243"/>
      <c r="E189" s="243"/>
      <c r="F189" s="243"/>
      <c r="G189" s="243"/>
      <c r="H189" s="243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</row>
    <row r="190" spans="1:26" ht="18.75" customHeight="1">
      <c r="A190" s="243"/>
      <c r="B190" s="243"/>
      <c r="C190" s="243"/>
      <c r="D190" s="243"/>
      <c r="E190" s="243"/>
      <c r="F190" s="243"/>
      <c r="G190" s="243"/>
      <c r="H190" s="243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</row>
    <row r="191" spans="1:26" ht="18.75" customHeight="1">
      <c r="A191" s="243"/>
      <c r="B191" s="243"/>
      <c r="C191" s="243"/>
      <c r="D191" s="243"/>
      <c r="E191" s="243"/>
      <c r="F191" s="243"/>
      <c r="G191" s="243"/>
      <c r="H191" s="243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</row>
    <row r="192" spans="1:26" ht="18.75" customHeight="1">
      <c r="A192" s="243"/>
      <c r="B192" s="243"/>
      <c r="C192" s="243"/>
      <c r="D192" s="243"/>
      <c r="E192" s="243"/>
      <c r="F192" s="243"/>
      <c r="G192" s="243"/>
      <c r="H192" s="243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</row>
    <row r="193" spans="1:26" ht="18.75" customHeight="1">
      <c r="A193" s="243"/>
      <c r="B193" s="243"/>
      <c r="C193" s="243"/>
      <c r="D193" s="243"/>
      <c r="E193" s="243"/>
      <c r="F193" s="243"/>
      <c r="G193" s="243"/>
      <c r="H193" s="243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</row>
    <row r="194" spans="1:26" ht="18.75" customHeight="1">
      <c r="A194" s="243"/>
      <c r="B194" s="243"/>
      <c r="C194" s="243"/>
      <c r="D194" s="243"/>
      <c r="E194" s="243"/>
      <c r="F194" s="243"/>
      <c r="G194" s="243"/>
      <c r="H194" s="243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</row>
    <row r="195" spans="1:26" ht="18.75" customHeight="1">
      <c r="A195" s="243"/>
      <c r="B195" s="243"/>
      <c r="C195" s="243"/>
      <c r="D195" s="243"/>
      <c r="E195" s="243"/>
      <c r="F195" s="243"/>
      <c r="G195" s="243"/>
      <c r="H195" s="243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</row>
    <row r="196" spans="1:26" ht="18.75" customHeight="1">
      <c r="A196" s="243"/>
      <c r="B196" s="243"/>
      <c r="C196" s="243"/>
      <c r="D196" s="243"/>
      <c r="E196" s="243"/>
      <c r="F196" s="243"/>
      <c r="G196" s="243"/>
      <c r="H196" s="243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</row>
    <row r="197" spans="1:26" ht="18.75" customHeight="1">
      <c r="A197" s="243"/>
      <c r="B197" s="243"/>
      <c r="C197" s="243"/>
      <c r="D197" s="243"/>
      <c r="E197" s="243"/>
      <c r="F197" s="243"/>
      <c r="G197" s="243"/>
      <c r="H197" s="243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</row>
    <row r="198" spans="1:26" ht="18.75" customHeight="1">
      <c r="A198" s="243"/>
      <c r="B198" s="243"/>
      <c r="C198" s="243"/>
      <c r="D198" s="243"/>
      <c r="E198" s="243"/>
      <c r="F198" s="243"/>
      <c r="G198" s="243"/>
      <c r="H198" s="243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</row>
    <row r="199" spans="1:26" ht="18.75" customHeight="1">
      <c r="A199" s="243"/>
      <c r="B199" s="243"/>
      <c r="C199" s="243"/>
      <c r="D199" s="243"/>
      <c r="E199" s="243"/>
      <c r="F199" s="243"/>
      <c r="G199" s="243"/>
      <c r="H199" s="243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</row>
    <row r="200" spans="1:26" ht="18.75" customHeight="1">
      <c r="A200" s="243"/>
      <c r="B200" s="243"/>
      <c r="C200" s="243"/>
      <c r="D200" s="243"/>
      <c r="E200" s="243"/>
      <c r="F200" s="243"/>
      <c r="G200" s="243"/>
      <c r="H200" s="243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</row>
    <row r="201" spans="1:26" ht="18.75" customHeight="1">
      <c r="A201" s="243"/>
      <c r="B201" s="243"/>
      <c r="C201" s="243"/>
      <c r="D201" s="243"/>
      <c r="E201" s="243"/>
      <c r="F201" s="243"/>
      <c r="G201" s="243"/>
      <c r="H201" s="243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</row>
    <row r="202" spans="1:26" ht="18.75" customHeight="1">
      <c r="A202" s="243"/>
      <c r="B202" s="243"/>
      <c r="C202" s="243"/>
      <c r="D202" s="243"/>
      <c r="E202" s="243"/>
      <c r="F202" s="243"/>
      <c r="G202" s="243"/>
      <c r="H202" s="243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</row>
    <row r="203" spans="1:26" ht="18.75" customHeight="1">
      <c r="A203" s="243"/>
      <c r="B203" s="243"/>
      <c r="C203" s="243"/>
      <c r="D203" s="243"/>
      <c r="E203" s="243"/>
      <c r="F203" s="243"/>
      <c r="G203" s="243"/>
      <c r="H203" s="243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</row>
    <row r="204" spans="1:26" ht="18.75" customHeight="1">
      <c r="A204" s="243"/>
      <c r="B204" s="243"/>
      <c r="C204" s="243"/>
      <c r="D204" s="243"/>
      <c r="E204" s="243"/>
      <c r="F204" s="243"/>
      <c r="G204" s="243"/>
      <c r="H204" s="243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</row>
    <row r="205" spans="1:26" ht="18.75" customHeight="1">
      <c r="A205" s="243"/>
      <c r="B205" s="243"/>
      <c r="C205" s="243"/>
      <c r="D205" s="243"/>
      <c r="E205" s="243"/>
      <c r="F205" s="243"/>
      <c r="G205" s="243"/>
      <c r="H205" s="243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</row>
    <row r="206" spans="1:26" ht="18.75" customHeight="1">
      <c r="A206" s="243"/>
      <c r="B206" s="243"/>
      <c r="C206" s="243"/>
      <c r="D206" s="243"/>
      <c r="E206" s="243"/>
      <c r="F206" s="243"/>
      <c r="G206" s="243"/>
      <c r="H206" s="243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</row>
    <row r="207" spans="1:26" ht="18.75" customHeight="1">
      <c r="A207" s="243"/>
      <c r="B207" s="243"/>
      <c r="C207" s="243"/>
      <c r="D207" s="243"/>
      <c r="E207" s="243"/>
      <c r="F207" s="243"/>
      <c r="G207" s="243"/>
      <c r="H207" s="243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</row>
    <row r="208" spans="1:26" ht="18.75" customHeight="1">
      <c r="A208" s="243"/>
      <c r="B208" s="243"/>
      <c r="C208" s="243"/>
      <c r="D208" s="243"/>
      <c r="E208" s="243"/>
      <c r="F208" s="243"/>
      <c r="G208" s="243"/>
      <c r="H208" s="243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</row>
    <row r="209" spans="1:26" ht="18.75" customHeight="1">
      <c r="A209" s="243"/>
      <c r="B209" s="243"/>
      <c r="C209" s="243"/>
      <c r="D209" s="243"/>
      <c r="E209" s="243"/>
      <c r="F209" s="243"/>
      <c r="G209" s="243"/>
      <c r="H209" s="243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</row>
    <row r="210" spans="1:26" ht="18.75" customHeight="1">
      <c r="A210" s="243"/>
      <c r="B210" s="243"/>
      <c r="C210" s="243"/>
      <c r="D210" s="243"/>
      <c r="E210" s="243"/>
      <c r="F210" s="243"/>
      <c r="G210" s="243"/>
      <c r="H210" s="243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</row>
    <row r="211" spans="1:26" ht="18.75" customHeight="1">
      <c r="A211" s="243"/>
      <c r="B211" s="243"/>
      <c r="C211" s="243"/>
      <c r="D211" s="243"/>
      <c r="E211" s="243"/>
      <c r="F211" s="243"/>
      <c r="G211" s="243"/>
      <c r="H211" s="243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</row>
    <row r="212" spans="1:26" ht="18.75" customHeight="1">
      <c r="A212" s="243"/>
      <c r="B212" s="243"/>
      <c r="C212" s="243"/>
      <c r="D212" s="243"/>
      <c r="E212" s="243"/>
      <c r="F212" s="243"/>
      <c r="G212" s="243"/>
      <c r="H212" s="243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</row>
    <row r="213" spans="1:26" ht="18.75" customHeight="1">
      <c r="A213" s="243"/>
      <c r="B213" s="243"/>
      <c r="C213" s="243"/>
      <c r="D213" s="243"/>
      <c r="E213" s="243"/>
      <c r="F213" s="243"/>
      <c r="G213" s="243"/>
      <c r="H213" s="243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</row>
    <row r="214" spans="1:26" ht="18.75" customHeight="1">
      <c r="A214" s="243"/>
      <c r="B214" s="243"/>
      <c r="C214" s="243"/>
      <c r="D214" s="243"/>
      <c r="E214" s="243"/>
      <c r="F214" s="243"/>
      <c r="G214" s="243"/>
      <c r="H214" s="243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</row>
    <row r="215" spans="1:26" ht="18.75" customHeight="1">
      <c r="A215" s="243"/>
      <c r="B215" s="243"/>
      <c r="C215" s="243"/>
      <c r="D215" s="243"/>
      <c r="E215" s="243"/>
      <c r="F215" s="243"/>
      <c r="G215" s="243"/>
      <c r="H215" s="243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</row>
    <row r="216" spans="1:26" ht="18.75" customHeight="1">
      <c r="A216" s="243"/>
      <c r="B216" s="243"/>
      <c r="C216" s="243"/>
      <c r="D216" s="243"/>
      <c r="E216" s="243"/>
      <c r="F216" s="243"/>
      <c r="G216" s="243"/>
      <c r="H216" s="243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</row>
    <row r="217" spans="1:26" ht="18.75" customHeight="1">
      <c r="A217" s="243"/>
      <c r="B217" s="243"/>
      <c r="C217" s="243"/>
      <c r="D217" s="243"/>
      <c r="E217" s="243"/>
      <c r="F217" s="243"/>
      <c r="G217" s="243"/>
      <c r="H217" s="243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</row>
    <row r="218" spans="1:26" ht="18.75" customHeight="1">
      <c r="A218" s="243"/>
      <c r="B218" s="243"/>
      <c r="C218" s="243"/>
      <c r="D218" s="243"/>
      <c r="E218" s="243"/>
      <c r="F218" s="243"/>
      <c r="G218" s="243"/>
      <c r="H218" s="243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</row>
    <row r="219" spans="1:26" ht="18.75" customHeight="1">
      <c r="A219" s="243"/>
      <c r="B219" s="243"/>
      <c r="C219" s="243"/>
      <c r="D219" s="243"/>
      <c r="E219" s="243"/>
      <c r="F219" s="243"/>
      <c r="G219" s="243"/>
      <c r="H219" s="243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</row>
    <row r="220" spans="1:26" ht="18.75" customHeight="1">
      <c r="A220" s="243"/>
      <c r="B220" s="243"/>
      <c r="C220" s="243"/>
      <c r="D220" s="243"/>
      <c r="E220" s="243"/>
      <c r="F220" s="243"/>
      <c r="G220" s="243"/>
      <c r="H220" s="243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</row>
    <row r="221" spans="1:26" ht="18.75" customHeight="1">
      <c r="A221" s="243"/>
      <c r="B221" s="243"/>
      <c r="C221" s="243"/>
      <c r="D221" s="243"/>
      <c r="E221" s="243"/>
      <c r="F221" s="243"/>
      <c r="G221" s="243"/>
      <c r="H221" s="243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</row>
    <row r="222" spans="1:26" ht="18.75" customHeight="1">
      <c r="A222" s="243"/>
      <c r="B222" s="243"/>
      <c r="C222" s="243"/>
      <c r="D222" s="243"/>
      <c r="E222" s="243"/>
      <c r="F222" s="243"/>
      <c r="G222" s="243"/>
      <c r="H222" s="243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</row>
    <row r="223" spans="1:26" ht="18.75" customHeight="1">
      <c r="A223" s="243"/>
      <c r="B223" s="243"/>
      <c r="C223" s="243"/>
      <c r="D223" s="243"/>
      <c r="E223" s="243"/>
      <c r="F223" s="243"/>
      <c r="G223" s="243"/>
      <c r="H223" s="243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</row>
    <row r="224" spans="1:26" ht="18.75" customHeight="1">
      <c r="A224" s="243"/>
      <c r="B224" s="243"/>
      <c r="C224" s="243"/>
      <c r="D224" s="243"/>
      <c r="E224" s="243"/>
      <c r="F224" s="243"/>
      <c r="G224" s="243"/>
      <c r="H224" s="243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</row>
    <row r="225" spans="1:26" ht="18.75" customHeight="1">
      <c r="A225" s="243"/>
      <c r="B225" s="243"/>
      <c r="C225" s="243"/>
      <c r="D225" s="243"/>
      <c r="E225" s="243"/>
      <c r="F225" s="243"/>
      <c r="G225" s="243"/>
      <c r="H225" s="243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</row>
    <row r="226" spans="1:26" ht="18.75" customHeight="1">
      <c r="A226" s="243"/>
      <c r="B226" s="243"/>
      <c r="C226" s="243"/>
      <c r="D226" s="243"/>
      <c r="E226" s="243"/>
      <c r="F226" s="243"/>
      <c r="G226" s="243"/>
      <c r="H226" s="243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</row>
    <row r="227" spans="1:26" ht="18.75" customHeight="1">
      <c r="A227" s="243"/>
      <c r="B227" s="243"/>
      <c r="C227" s="243"/>
      <c r="D227" s="243"/>
      <c r="E227" s="243"/>
      <c r="F227" s="243"/>
      <c r="G227" s="243"/>
      <c r="H227" s="243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</row>
    <row r="228" spans="1:26" ht="18.75" customHeight="1">
      <c r="A228" s="243"/>
      <c r="B228" s="243"/>
      <c r="C228" s="243"/>
      <c r="D228" s="243"/>
      <c r="E228" s="243"/>
      <c r="F228" s="243"/>
      <c r="G228" s="243"/>
      <c r="H228" s="243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</row>
    <row r="229" spans="1:26" ht="18.75" customHeight="1">
      <c r="A229" s="243"/>
      <c r="B229" s="243"/>
      <c r="C229" s="243"/>
      <c r="D229" s="243"/>
      <c r="E229" s="243"/>
      <c r="F229" s="243"/>
      <c r="G229" s="243"/>
      <c r="H229" s="243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</row>
    <row r="230" spans="1:26" ht="18.75" customHeight="1">
      <c r="A230" s="243"/>
      <c r="B230" s="243"/>
      <c r="C230" s="243"/>
      <c r="D230" s="243"/>
      <c r="E230" s="243"/>
      <c r="F230" s="243"/>
      <c r="G230" s="243"/>
      <c r="H230" s="243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</row>
    <row r="231" spans="1:26" ht="18.75" customHeight="1">
      <c r="A231" s="243"/>
      <c r="B231" s="243"/>
      <c r="C231" s="243"/>
      <c r="D231" s="243"/>
      <c r="E231" s="243"/>
      <c r="F231" s="243"/>
      <c r="G231" s="243"/>
      <c r="H231" s="243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</row>
    <row r="232" spans="1:26" ht="18.75" customHeight="1">
      <c r="A232" s="243"/>
      <c r="B232" s="243"/>
      <c r="C232" s="243"/>
      <c r="D232" s="243"/>
      <c r="E232" s="243"/>
      <c r="F232" s="243"/>
      <c r="G232" s="243"/>
      <c r="H232" s="243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</row>
    <row r="233" spans="1:26" ht="18.75" customHeight="1">
      <c r="A233" s="243"/>
      <c r="B233" s="243"/>
      <c r="C233" s="243"/>
      <c r="D233" s="243"/>
      <c r="E233" s="243"/>
      <c r="F233" s="243"/>
      <c r="G233" s="243"/>
      <c r="H233" s="243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</row>
    <row r="234" spans="1:26" ht="18.75" customHeight="1">
      <c r="A234" s="243"/>
      <c r="B234" s="243"/>
      <c r="C234" s="243"/>
      <c r="D234" s="243"/>
      <c r="E234" s="243"/>
      <c r="F234" s="243"/>
      <c r="G234" s="243"/>
      <c r="H234" s="243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</row>
    <row r="235" spans="1:26" ht="18.75" customHeight="1">
      <c r="A235" s="243"/>
      <c r="B235" s="243"/>
      <c r="C235" s="243"/>
      <c r="D235" s="243"/>
      <c r="E235" s="243"/>
      <c r="F235" s="243"/>
      <c r="G235" s="243"/>
      <c r="H235" s="243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</row>
    <row r="236" spans="1:26" ht="18.75" customHeight="1">
      <c r="A236" s="243"/>
      <c r="B236" s="243"/>
      <c r="C236" s="243"/>
      <c r="D236" s="243"/>
      <c r="E236" s="243"/>
      <c r="F236" s="243"/>
      <c r="G236" s="243"/>
      <c r="H236" s="243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</row>
    <row r="237" spans="1:26" ht="18.75" customHeight="1">
      <c r="A237" s="243"/>
      <c r="B237" s="243"/>
      <c r="C237" s="243"/>
      <c r="D237" s="243"/>
      <c r="E237" s="243"/>
      <c r="F237" s="243"/>
      <c r="G237" s="243"/>
      <c r="H237" s="243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</row>
    <row r="238" spans="1:26" ht="18.75" customHeight="1">
      <c r="A238" s="243"/>
      <c r="B238" s="243"/>
      <c r="C238" s="243"/>
      <c r="D238" s="243"/>
      <c r="E238" s="243"/>
      <c r="F238" s="243"/>
      <c r="G238" s="243"/>
      <c r="H238" s="243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</row>
    <row r="239" spans="1:26" ht="18.75" customHeight="1">
      <c r="A239" s="243"/>
      <c r="B239" s="243"/>
      <c r="C239" s="243"/>
      <c r="D239" s="243"/>
      <c r="E239" s="243"/>
      <c r="F239" s="243"/>
      <c r="G239" s="243"/>
      <c r="H239" s="243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</row>
    <row r="240" spans="1:26" ht="18.75" customHeight="1">
      <c r="A240" s="243"/>
      <c r="B240" s="243"/>
      <c r="C240" s="243"/>
      <c r="D240" s="243"/>
      <c r="E240" s="243"/>
      <c r="F240" s="243"/>
      <c r="G240" s="243"/>
      <c r="H240" s="243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</row>
    <row r="241" spans="1:26" ht="18.75" customHeight="1">
      <c r="A241" s="243"/>
      <c r="B241" s="243"/>
      <c r="C241" s="243"/>
      <c r="D241" s="243"/>
      <c r="E241" s="243"/>
      <c r="F241" s="243"/>
      <c r="G241" s="243"/>
      <c r="H241" s="243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</row>
    <row r="242" spans="1:26" ht="18.75" customHeight="1">
      <c r="A242" s="243"/>
      <c r="B242" s="243"/>
      <c r="C242" s="243"/>
      <c r="D242" s="243"/>
      <c r="E242" s="243"/>
      <c r="F242" s="243"/>
      <c r="G242" s="243"/>
      <c r="H242" s="243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</row>
    <row r="243" spans="1:26" ht="18.75" customHeight="1">
      <c r="A243" s="243"/>
      <c r="B243" s="243"/>
      <c r="C243" s="243"/>
      <c r="D243" s="243"/>
      <c r="E243" s="243"/>
      <c r="F243" s="243"/>
      <c r="G243" s="243"/>
      <c r="H243" s="243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</row>
    <row r="244" spans="1:26" ht="18.75" customHeight="1">
      <c r="A244" s="243"/>
      <c r="B244" s="243"/>
      <c r="C244" s="243"/>
      <c r="D244" s="243"/>
      <c r="E244" s="243"/>
      <c r="F244" s="243"/>
      <c r="G244" s="243"/>
      <c r="H244" s="243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</row>
    <row r="245" spans="1:26" ht="18.75" customHeight="1">
      <c r="A245" s="243"/>
      <c r="B245" s="243"/>
      <c r="C245" s="243"/>
      <c r="D245" s="243"/>
      <c r="E245" s="243"/>
      <c r="F245" s="243"/>
      <c r="G245" s="243"/>
      <c r="H245" s="243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</row>
    <row r="246" spans="1:26" ht="18.75" customHeight="1">
      <c r="A246" s="243"/>
      <c r="B246" s="243"/>
      <c r="C246" s="243"/>
      <c r="D246" s="243"/>
      <c r="E246" s="243"/>
      <c r="F246" s="243"/>
      <c r="G246" s="243"/>
      <c r="H246" s="243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</row>
    <row r="247" spans="1:26" ht="18.75" customHeight="1">
      <c r="A247" s="243"/>
      <c r="B247" s="243"/>
      <c r="C247" s="243"/>
      <c r="D247" s="243"/>
      <c r="E247" s="243"/>
      <c r="F247" s="243"/>
      <c r="G247" s="243"/>
      <c r="H247" s="243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</row>
    <row r="248" spans="1:26" ht="18.75" customHeight="1">
      <c r="A248" s="243"/>
      <c r="B248" s="243"/>
      <c r="C248" s="243"/>
      <c r="D248" s="243"/>
      <c r="E248" s="243"/>
      <c r="F248" s="243"/>
      <c r="G248" s="243"/>
      <c r="H248" s="243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</row>
    <row r="249" spans="1:26" ht="18.75" customHeight="1">
      <c r="A249" s="243"/>
      <c r="B249" s="243"/>
      <c r="C249" s="243"/>
      <c r="D249" s="243"/>
      <c r="E249" s="243"/>
      <c r="F249" s="243"/>
      <c r="G249" s="243"/>
      <c r="H249" s="243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</row>
    <row r="250" spans="1:26" ht="18.75" customHeight="1">
      <c r="A250" s="243"/>
      <c r="B250" s="243"/>
      <c r="C250" s="243"/>
      <c r="D250" s="243"/>
      <c r="E250" s="243"/>
      <c r="F250" s="243"/>
      <c r="G250" s="243"/>
      <c r="H250" s="243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</row>
    <row r="251" spans="1:26" ht="18.75" customHeight="1">
      <c r="A251" s="243"/>
      <c r="B251" s="243"/>
      <c r="C251" s="243"/>
      <c r="D251" s="243"/>
      <c r="E251" s="243"/>
      <c r="F251" s="243"/>
      <c r="G251" s="243"/>
      <c r="H251" s="243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</row>
    <row r="252" spans="1:26" ht="18.75" customHeight="1">
      <c r="A252" s="243"/>
      <c r="B252" s="243"/>
      <c r="C252" s="243"/>
      <c r="D252" s="243"/>
      <c r="E252" s="243"/>
      <c r="F252" s="243"/>
      <c r="G252" s="243"/>
      <c r="H252" s="243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</row>
    <row r="253" spans="1:26" ht="18.75" customHeight="1">
      <c r="A253" s="243"/>
      <c r="B253" s="243"/>
      <c r="C253" s="243"/>
      <c r="D253" s="243"/>
      <c r="E253" s="243"/>
      <c r="F253" s="243"/>
      <c r="G253" s="243"/>
      <c r="H253" s="243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</row>
    <row r="254" spans="1:26" ht="18.75" customHeight="1">
      <c r="A254" s="243"/>
      <c r="B254" s="243"/>
      <c r="C254" s="243"/>
      <c r="D254" s="243"/>
      <c r="E254" s="243"/>
      <c r="F254" s="243"/>
      <c r="G254" s="243"/>
      <c r="H254" s="243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</row>
    <row r="255" spans="1:26" ht="18.75" customHeight="1">
      <c r="A255" s="243"/>
      <c r="B255" s="243"/>
      <c r="C255" s="243"/>
      <c r="D255" s="243"/>
      <c r="E255" s="243"/>
      <c r="F255" s="243"/>
      <c r="G255" s="243"/>
      <c r="H255" s="243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</row>
    <row r="256" spans="1:26" ht="18.75" customHeight="1">
      <c r="A256" s="243"/>
      <c r="B256" s="243"/>
      <c r="C256" s="243"/>
      <c r="D256" s="243"/>
      <c r="E256" s="243"/>
      <c r="F256" s="243"/>
      <c r="G256" s="243"/>
      <c r="H256" s="243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</row>
    <row r="257" spans="1:26" ht="18.75" customHeight="1">
      <c r="A257" s="243"/>
      <c r="B257" s="243"/>
      <c r="C257" s="243"/>
      <c r="D257" s="243"/>
      <c r="E257" s="243"/>
      <c r="F257" s="243"/>
      <c r="G257" s="243"/>
      <c r="H257" s="243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</row>
    <row r="258" spans="1:26" ht="18.75" customHeight="1">
      <c r="A258" s="243"/>
      <c r="B258" s="243"/>
      <c r="C258" s="243"/>
      <c r="D258" s="243"/>
      <c r="E258" s="243"/>
      <c r="F258" s="243"/>
      <c r="G258" s="243"/>
      <c r="H258" s="243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</row>
    <row r="259" spans="1:26" ht="18.75" customHeight="1">
      <c r="A259" s="243"/>
      <c r="B259" s="243"/>
      <c r="C259" s="243"/>
      <c r="D259" s="243"/>
      <c r="E259" s="243"/>
      <c r="F259" s="243"/>
      <c r="G259" s="243"/>
      <c r="H259" s="243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</row>
    <row r="260" spans="1:26" ht="18.75" customHeight="1">
      <c r="A260" s="243"/>
      <c r="B260" s="243"/>
      <c r="C260" s="243"/>
      <c r="D260" s="243"/>
      <c r="E260" s="243"/>
      <c r="F260" s="243"/>
      <c r="G260" s="243"/>
      <c r="H260" s="243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</row>
    <row r="261" spans="1:26" ht="18.75" customHeight="1">
      <c r="A261" s="243"/>
      <c r="B261" s="243"/>
      <c r="C261" s="243"/>
      <c r="D261" s="243"/>
      <c r="E261" s="243"/>
      <c r="F261" s="243"/>
      <c r="G261" s="243"/>
      <c r="H261" s="243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</row>
    <row r="262" spans="1:26" ht="18.75" customHeight="1">
      <c r="A262" s="243"/>
      <c r="B262" s="243"/>
      <c r="C262" s="243"/>
      <c r="D262" s="243"/>
      <c r="E262" s="243"/>
      <c r="F262" s="243"/>
      <c r="G262" s="243"/>
      <c r="H262" s="243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</row>
    <row r="263" spans="1:26" ht="18.75" customHeight="1">
      <c r="A263" s="243"/>
      <c r="B263" s="243"/>
      <c r="C263" s="243"/>
      <c r="D263" s="243"/>
      <c r="E263" s="243"/>
      <c r="F263" s="243"/>
      <c r="G263" s="243"/>
      <c r="H263" s="243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</row>
    <row r="264" spans="1:26" ht="18.75" customHeight="1">
      <c r="A264" s="243"/>
      <c r="B264" s="243"/>
      <c r="C264" s="243"/>
      <c r="D264" s="243"/>
      <c r="E264" s="243"/>
      <c r="F264" s="243"/>
      <c r="G264" s="243"/>
      <c r="H264" s="243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</row>
    <row r="265" spans="1:26" ht="18.75" customHeight="1">
      <c r="A265" s="243"/>
      <c r="B265" s="243"/>
      <c r="C265" s="243"/>
      <c r="D265" s="243"/>
      <c r="E265" s="243"/>
      <c r="F265" s="243"/>
      <c r="G265" s="243"/>
      <c r="H265" s="243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</row>
    <row r="266" spans="1:26" ht="18.75" customHeight="1">
      <c r="A266" s="243"/>
      <c r="B266" s="243"/>
      <c r="C266" s="243"/>
      <c r="D266" s="243"/>
      <c r="E266" s="243"/>
      <c r="F266" s="243"/>
      <c r="G266" s="243"/>
      <c r="H266" s="243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</row>
    <row r="267" spans="1:26" ht="18.75" customHeight="1">
      <c r="A267" s="243"/>
      <c r="B267" s="243"/>
      <c r="C267" s="243"/>
      <c r="D267" s="243"/>
      <c r="E267" s="243"/>
      <c r="F267" s="243"/>
      <c r="G267" s="243"/>
      <c r="H267" s="243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</row>
    <row r="268" spans="1:26" ht="18.75" customHeight="1">
      <c r="A268" s="243"/>
      <c r="B268" s="243"/>
      <c r="C268" s="243"/>
      <c r="D268" s="243"/>
      <c r="E268" s="243"/>
      <c r="F268" s="243"/>
      <c r="G268" s="243"/>
      <c r="H268" s="243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</row>
    <row r="269" spans="1:26" ht="18.75" customHeight="1">
      <c r="A269" s="243"/>
      <c r="B269" s="243"/>
      <c r="C269" s="243"/>
      <c r="D269" s="243"/>
      <c r="E269" s="243"/>
      <c r="F269" s="243"/>
      <c r="G269" s="243"/>
      <c r="H269" s="243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</row>
    <row r="270" spans="1:26" ht="18.75" customHeight="1">
      <c r="A270" s="243"/>
      <c r="B270" s="243"/>
      <c r="C270" s="243"/>
      <c r="D270" s="243"/>
      <c r="E270" s="243"/>
      <c r="F270" s="243"/>
      <c r="G270" s="243"/>
      <c r="H270" s="243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</row>
    <row r="271" spans="1:26" ht="18.75" customHeight="1">
      <c r="A271" s="243"/>
      <c r="B271" s="243"/>
      <c r="C271" s="243"/>
      <c r="D271" s="243"/>
      <c r="E271" s="243"/>
      <c r="F271" s="243"/>
      <c r="G271" s="243"/>
      <c r="H271" s="243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</row>
    <row r="272" spans="1:26" ht="18.75" customHeight="1">
      <c r="A272" s="243"/>
      <c r="B272" s="243"/>
      <c r="C272" s="243"/>
      <c r="D272" s="243"/>
      <c r="E272" s="243"/>
      <c r="F272" s="243"/>
      <c r="G272" s="243"/>
      <c r="H272" s="243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</row>
    <row r="273" spans="1:26" ht="18.75" customHeight="1">
      <c r="A273" s="243"/>
      <c r="B273" s="243"/>
      <c r="C273" s="243"/>
      <c r="D273" s="243"/>
      <c r="E273" s="243"/>
      <c r="F273" s="243"/>
      <c r="G273" s="243"/>
      <c r="H273" s="243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</row>
    <row r="274" spans="1:26" ht="18.75" customHeight="1">
      <c r="A274" s="243"/>
      <c r="B274" s="243"/>
      <c r="C274" s="243"/>
      <c r="D274" s="243"/>
      <c r="E274" s="243"/>
      <c r="F274" s="243"/>
      <c r="G274" s="243"/>
      <c r="H274" s="243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</row>
    <row r="275" spans="1:26" ht="18.75" customHeight="1">
      <c r="A275" s="243"/>
      <c r="B275" s="243"/>
      <c r="C275" s="243"/>
      <c r="D275" s="243"/>
      <c r="E275" s="243"/>
      <c r="F275" s="243"/>
      <c r="G275" s="243"/>
      <c r="H275" s="243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</row>
    <row r="276" spans="1:26" ht="18.75" customHeight="1">
      <c r="A276" s="243"/>
      <c r="B276" s="243"/>
      <c r="C276" s="243"/>
      <c r="D276" s="243"/>
      <c r="E276" s="243"/>
      <c r="F276" s="243"/>
      <c r="G276" s="243"/>
      <c r="H276" s="243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</row>
    <row r="277" spans="1:26" ht="18.75" customHeight="1">
      <c r="A277" s="243"/>
      <c r="B277" s="243"/>
      <c r="C277" s="243"/>
      <c r="D277" s="243"/>
      <c r="E277" s="243"/>
      <c r="F277" s="243"/>
      <c r="G277" s="243"/>
      <c r="H277" s="243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</row>
    <row r="278" spans="1:26" ht="18.75" customHeight="1">
      <c r="A278" s="243"/>
      <c r="B278" s="243"/>
      <c r="C278" s="243"/>
      <c r="D278" s="243"/>
      <c r="E278" s="243"/>
      <c r="F278" s="243"/>
      <c r="G278" s="243"/>
      <c r="H278" s="243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</row>
    <row r="279" spans="1:26" ht="18.75" customHeight="1">
      <c r="A279" s="243"/>
      <c r="B279" s="243"/>
      <c r="C279" s="243"/>
      <c r="D279" s="243"/>
      <c r="E279" s="243"/>
      <c r="F279" s="243"/>
      <c r="G279" s="243"/>
      <c r="H279" s="243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</row>
    <row r="280" spans="1:26" ht="18.75" customHeight="1">
      <c r="A280" s="243"/>
      <c r="B280" s="243"/>
      <c r="C280" s="243"/>
      <c r="D280" s="243"/>
      <c r="E280" s="243"/>
      <c r="F280" s="243"/>
      <c r="G280" s="243"/>
      <c r="H280" s="243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</row>
    <row r="281" spans="1:26" ht="18.75" customHeight="1">
      <c r="A281" s="243"/>
      <c r="B281" s="243"/>
      <c r="C281" s="243"/>
      <c r="D281" s="243"/>
      <c r="E281" s="243"/>
      <c r="F281" s="243"/>
      <c r="G281" s="243"/>
      <c r="H281" s="243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</row>
    <row r="282" spans="1:26" ht="18.75" customHeight="1">
      <c r="A282" s="243"/>
      <c r="B282" s="243"/>
      <c r="C282" s="243"/>
      <c r="D282" s="243"/>
      <c r="E282" s="243"/>
      <c r="F282" s="243"/>
      <c r="G282" s="243"/>
      <c r="H282" s="243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</row>
    <row r="283" spans="1:26" ht="18.75" customHeight="1">
      <c r="A283" s="243"/>
      <c r="B283" s="243"/>
      <c r="C283" s="243"/>
      <c r="D283" s="243"/>
      <c r="E283" s="243"/>
      <c r="F283" s="243"/>
      <c r="G283" s="243"/>
      <c r="H283" s="243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</row>
    <row r="284" spans="1:26" ht="18.75" customHeight="1">
      <c r="A284" s="243"/>
      <c r="B284" s="243"/>
      <c r="C284" s="243"/>
      <c r="D284" s="243"/>
      <c r="E284" s="243"/>
      <c r="F284" s="243"/>
      <c r="G284" s="243"/>
      <c r="H284" s="243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</row>
    <row r="285" spans="1:26" ht="18.75" customHeight="1">
      <c r="A285" s="243"/>
      <c r="B285" s="243"/>
      <c r="C285" s="243"/>
      <c r="D285" s="243"/>
      <c r="E285" s="243"/>
      <c r="F285" s="243"/>
      <c r="G285" s="243"/>
      <c r="H285" s="243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</row>
    <row r="286" spans="1:26" ht="18.75" customHeight="1">
      <c r="A286" s="243"/>
      <c r="B286" s="243"/>
      <c r="C286" s="243"/>
      <c r="D286" s="243"/>
      <c r="E286" s="243"/>
      <c r="F286" s="243"/>
      <c r="G286" s="243"/>
      <c r="H286" s="243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</row>
    <row r="287" spans="1:26" ht="18.75" customHeight="1">
      <c r="A287" s="243"/>
      <c r="B287" s="243"/>
      <c r="C287" s="243"/>
      <c r="D287" s="243"/>
      <c r="E287" s="243"/>
      <c r="F287" s="243"/>
      <c r="G287" s="243"/>
      <c r="H287" s="243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</row>
    <row r="288" spans="1:26" ht="18.75" customHeight="1">
      <c r="A288" s="243"/>
      <c r="B288" s="243"/>
      <c r="C288" s="243"/>
      <c r="D288" s="243"/>
      <c r="E288" s="243"/>
      <c r="F288" s="243"/>
      <c r="G288" s="243"/>
      <c r="H288" s="243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</row>
    <row r="289" spans="1:26" ht="18.75" customHeight="1">
      <c r="A289" s="243"/>
      <c r="B289" s="243"/>
      <c r="C289" s="243"/>
      <c r="D289" s="243"/>
      <c r="E289" s="243"/>
      <c r="F289" s="243"/>
      <c r="G289" s="243"/>
      <c r="H289" s="243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</row>
    <row r="290" spans="1:26" ht="18.75" customHeight="1">
      <c r="A290" s="243"/>
      <c r="B290" s="243"/>
      <c r="C290" s="243"/>
      <c r="D290" s="243"/>
      <c r="E290" s="243"/>
      <c r="F290" s="243"/>
      <c r="G290" s="243"/>
      <c r="H290" s="243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</row>
    <row r="291" spans="1:26" ht="18.75" customHeight="1">
      <c r="A291" s="243"/>
      <c r="B291" s="243"/>
      <c r="C291" s="243"/>
      <c r="D291" s="243"/>
      <c r="E291" s="243"/>
      <c r="F291" s="243"/>
      <c r="G291" s="243"/>
      <c r="H291" s="243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</row>
    <row r="292" spans="1:26" ht="18.75" customHeight="1">
      <c r="A292" s="243"/>
      <c r="B292" s="243"/>
      <c r="C292" s="243"/>
      <c r="D292" s="243"/>
      <c r="E292" s="243"/>
      <c r="F292" s="243"/>
      <c r="G292" s="243"/>
      <c r="H292" s="243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</row>
    <row r="293" spans="1:26" ht="18.75" customHeight="1">
      <c r="A293" s="243"/>
      <c r="B293" s="243"/>
      <c r="C293" s="243"/>
      <c r="D293" s="243"/>
      <c r="E293" s="243"/>
      <c r="F293" s="243"/>
      <c r="G293" s="243"/>
      <c r="H293" s="243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</row>
    <row r="294" spans="1:26" ht="18.75" customHeight="1">
      <c r="A294" s="243"/>
      <c r="B294" s="243"/>
      <c r="C294" s="243"/>
      <c r="D294" s="243"/>
      <c r="E294" s="243"/>
      <c r="F294" s="243"/>
      <c r="G294" s="243"/>
      <c r="H294" s="243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</row>
    <row r="295" spans="1:26" ht="18.75" customHeight="1">
      <c r="A295" s="243"/>
      <c r="B295" s="243"/>
      <c r="C295" s="243"/>
      <c r="D295" s="243"/>
      <c r="E295" s="243"/>
      <c r="F295" s="243"/>
      <c r="G295" s="243"/>
      <c r="H295" s="243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</row>
    <row r="296" spans="1:26" ht="18.75" customHeight="1">
      <c r="A296" s="243"/>
      <c r="B296" s="243"/>
      <c r="C296" s="243"/>
      <c r="D296" s="243"/>
      <c r="E296" s="243"/>
      <c r="F296" s="243"/>
      <c r="G296" s="243"/>
      <c r="H296" s="243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</row>
    <row r="297" spans="1:26" ht="18.75" customHeight="1">
      <c r="A297" s="243"/>
      <c r="B297" s="243"/>
      <c r="C297" s="243"/>
      <c r="D297" s="243"/>
      <c r="E297" s="243"/>
      <c r="F297" s="243"/>
      <c r="G297" s="243"/>
      <c r="H297" s="243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</row>
    <row r="298" spans="1:26" ht="18.75" customHeight="1">
      <c r="A298" s="243"/>
      <c r="B298" s="243"/>
      <c r="C298" s="243"/>
      <c r="D298" s="243"/>
      <c r="E298" s="243"/>
      <c r="F298" s="243"/>
      <c r="G298" s="243"/>
      <c r="H298" s="243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</row>
    <row r="299" spans="1:26" ht="18.75" customHeight="1">
      <c r="A299" s="243"/>
      <c r="B299" s="243"/>
      <c r="C299" s="243"/>
      <c r="D299" s="243"/>
      <c r="E299" s="243"/>
      <c r="F299" s="243"/>
      <c r="G299" s="243"/>
      <c r="H299" s="243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</row>
    <row r="300" spans="1:26" ht="18.75" customHeight="1">
      <c r="A300" s="243"/>
      <c r="B300" s="243"/>
      <c r="C300" s="243"/>
      <c r="D300" s="243"/>
      <c r="E300" s="243"/>
      <c r="F300" s="243"/>
      <c r="G300" s="243"/>
      <c r="H300" s="243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</row>
    <row r="301" spans="1:26" ht="18.75" customHeight="1">
      <c r="A301" s="243"/>
      <c r="B301" s="243"/>
      <c r="C301" s="243"/>
      <c r="D301" s="243"/>
      <c r="E301" s="243"/>
      <c r="F301" s="243"/>
      <c r="G301" s="243"/>
      <c r="H301" s="243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</row>
    <row r="302" spans="1:26" ht="18.75" customHeight="1">
      <c r="A302" s="243"/>
      <c r="B302" s="243"/>
      <c r="C302" s="243"/>
      <c r="D302" s="243"/>
      <c r="E302" s="243"/>
      <c r="F302" s="243"/>
      <c r="G302" s="243"/>
      <c r="H302" s="243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</row>
    <row r="303" spans="1:26" ht="18.75" customHeight="1">
      <c r="A303" s="243"/>
      <c r="B303" s="243"/>
      <c r="C303" s="243"/>
      <c r="D303" s="243"/>
      <c r="E303" s="243"/>
      <c r="F303" s="243"/>
      <c r="G303" s="243"/>
      <c r="H303" s="243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</row>
    <row r="304" spans="1:26" ht="18.75" customHeight="1">
      <c r="A304" s="243"/>
      <c r="B304" s="243"/>
      <c r="C304" s="243"/>
      <c r="D304" s="243"/>
      <c r="E304" s="243"/>
      <c r="F304" s="243"/>
      <c r="G304" s="243"/>
      <c r="H304" s="243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</row>
    <row r="305" spans="1:26" ht="18.75" customHeight="1">
      <c r="A305" s="243"/>
      <c r="B305" s="243"/>
      <c r="C305" s="243"/>
      <c r="D305" s="243"/>
      <c r="E305" s="243"/>
      <c r="F305" s="243"/>
      <c r="G305" s="243"/>
      <c r="H305" s="243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</row>
    <row r="306" spans="1:26" ht="18.75" customHeight="1">
      <c r="A306" s="243"/>
      <c r="B306" s="243"/>
      <c r="C306" s="243"/>
      <c r="D306" s="243"/>
      <c r="E306" s="243"/>
      <c r="F306" s="243"/>
      <c r="G306" s="243"/>
      <c r="H306" s="243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</row>
    <row r="307" spans="1:26" ht="18.75" customHeight="1">
      <c r="A307" s="243"/>
      <c r="B307" s="243"/>
      <c r="C307" s="243"/>
      <c r="D307" s="243"/>
      <c r="E307" s="243"/>
      <c r="F307" s="243"/>
      <c r="G307" s="243"/>
      <c r="H307" s="243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</row>
    <row r="308" spans="1:26" ht="18.75" customHeight="1">
      <c r="A308" s="243"/>
      <c r="B308" s="243"/>
      <c r="C308" s="243"/>
      <c r="D308" s="243"/>
      <c r="E308" s="243"/>
      <c r="F308" s="243"/>
      <c r="G308" s="243"/>
      <c r="H308" s="243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</row>
    <row r="309" spans="1:26" ht="18.75" customHeight="1">
      <c r="A309" s="243"/>
      <c r="B309" s="243"/>
      <c r="C309" s="243"/>
      <c r="D309" s="243"/>
      <c r="E309" s="243"/>
      <c r="F309" s="243"/>
      <c r="G309" s="243"/>
      <c r="H309" s="243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</row>
    <row r="310" spans="1:26" ht="18.75" customHeight="1">
      <c r="A310" s="243"/>
      <c r="B310" s="243"/>
      <c r="C310" s="243"/>
      <c r="D310" s="243"/>
      <c r="E310" s="243"/>
      <c r="F310" s="243"/>
      <c r="G310" s="243"/>
      <c r="H310" s="243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</row>
    <row r="311" spans="1:26" ht="18.75" customHeight="1">
      <c r="A311" s="243"/>
      <c r="B311" s="243"/>
      <c r="C311" s="243"/>
      <c r="D311" s="243"/>
      <c r="E311" s="243"/>
      <c r="F311" s="243"/>
      <c r="G311" s="243"/>
      <c r="H311" s="243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</row>
    <row r="312" spans="1:26" ht="18.75" customHeight="1">
      <c r="A312" s="243"/>
      <c r="B312" s="243"/>
      <c r="C312" s="243"/>
      <c r="D312" s="243"/>
      <c r="E312" s="243"/>
      <c r="F312" s="243"/>
      <c r="G312" s="243"/>
      <c r="H312" s="243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</row>
    <row r="313" spans="1:26" ht="18.75" customHeight="1">
      <c r="A313" s="243"/>
      <c r="B313" s="243"/>
      <c r="C313" s="243"/>
      <c r="D313" s="243"/>
      <c r="E313" s="243"/>
      <c r="F313" s="243"/>
      <c r="G313" s="243"/>
      <c r="H313" s="243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</row>
    <row r="314" spans="1:26" ht="18.75" customHeight="1">
      <c r="A314" s="243"/>
      <c r="B314" s="243"/>
      <c r="C314" s="243"/>
      <c r="D314" s="243"/>
      <c r="E314" s="243"/>
      <c r="F314" s="243"/>
      <c r="G314" s="243"/>
      <c r="H314" s="243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</row>
    <row r="315" spans="1:26" ht="18.75" customHeight="1">
      <c r="A315" s="243"/>
      <c r="B315" s="243"/>
      <c r="C315" s="243"/>
      <c r="D315" s="243"/>
      <c r="E315" s="243"/>
      <c r="F315" s="243"/>
      <c r="G315" s="243"/>
      <c r="H315" s="243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</row>
    <row r="316" spans="1:26" ht="18.75" customHeight="1">
      <c r="A316" s="243"/>
      <c r="B316" s="243"/>
      <c r="C316" s="243"/>
      <c r="D316" s="243"/>
      <c r="E316" s="243"/>
      <c r="F316" s="243"/>
      <c r="G316" s="243"/>
      <c r="H316" s="243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</row>
    <row r="317" spans="1:26" ht="18.75" customHeight="1">
      <c r="A317" s="243"/>
      <c r="B317" s="243"/>
      <c r="C317" s="243"/>
      <c r="D317" s="243"/>
      <c r="E317" s="243"/>
      <c r="F317" s="243"/>
      <c r="G317" s="243"/>
      <c r="H317" s="243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</row>
    <row r="318" spans="1:26" ht="18.75" customHeight="1">
      <c r="A318" s="243"/>
      <c r="B318" s="243"/>
      <c r="C318" s="243"/>
      <c r="D318" s="243"/>
      <c r="E318" s="243"/>
      <c r="F318" s="243"/>
      <c r="G318" s="243"/>
      <c r="H318" s="243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</row>
    <row r="319" spans="1:26" ht="18.75" customHeight="1">
      <c r="A319" s="243"/>
      <c r="B319" s="243"/>
      <c r="C319" s="243"/>
      <c r="D319" s="243"/>
      <c r="E319" s="243"/>
      <c r="F319" s="243"/>
      <c r="G319" s="243"/>
      <c r="H319" s="243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</row>
    <row r="320" spans="1:26" ht="18.75" customHeight="1">
      <c r="A320" s="243"/>
      <c r="B320" s="243"/>
      <c r="C320" s="243"/>
      <c r="D320" s="243"/>
      <c r="E320" s="243"/>
      <c r="F320" s="243"/>
      <c r="G320" s="243"/>
      <c r="H320" s="243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</row>
    <row r="321" spans="1:26" ht="18.75" customHeight="1">
      <c r="A321" s="243"/>
      <c r="B321" s="243"/>
      <c r="C321" s="243"/>
      <c r="D321" s="243"/>
      <c r="E321" s="243"/>
      <c r="F321" s="243"/>
      <c r="G321" s="243"/>
      <c r="H321" s="243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</row>
    <row r="322" spans="1:26" ht="18.75" customHeight="1">
      <c r="A322" s="243"/>
      <c r="B322" s="243"/>
      <c r="C322" s="243"/>
      <c r="D322" s="243"/>
      <c r="E322" s="243"/>
      <c r="F322" s="243"/>
      <c r="G322" s="243"/>
      <c r="H322" s="243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</row>
    <row r="323" spans="1:26" ht="18.75" customHeight="1">
      <c r="A323" s="243"/>
      <c r="B323" s="243"/>
      <c r="C323" s="243"/>
      <c r="D323" s="243"/>
      <c r="E323" s="243"/>
      <c r="F323" s="243"/>
      <c r="G323" s="243"/>
      <c r="H323" s="243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</row>
    <row r="324" spans="1:26" ht="18.75" customHeight="1">
      <c r="A324" s="243"/>
      <c r="B324" s="243"/>
      <c r="C324" s="243"/>
      <c r="D324" s="243"/>
      <c r="E324" s="243"/>
      <c r="F324" s="243"/>
      <c r="G324" s="243"/>
      <c r="H324" s="243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</row>
    <row r="325" spans="1:26" ht="18.75" customHeight="1">
      <c r="A325" s="243"/>
      <c r="B325" s="243"/>
      <c r="C325" s="243"/>
      <c r="D325" s="243"/>
      <c r="E325" s="243"/>
      <c r="F325" s="243"/>
      <c r="G325" s="243"/>
      <c r="H325" s="243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</row>
    <row r="326" spans="1:26" ht="18.75" customHeight="1">
      <c r="A326" s="243"/>
      <c r="B326" s="243"/>
      <c r="C326" s="243"/>
      <c r="D326" s="243"/>
      <c r="E326" s="243"/>
      <c r="F326" s="243"/>
      <c r="G326" s="243"/>
      <c r="H326" s="243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</row>
    <row r="327" spans="1:26" ht="18.75" customHeight="1">
      <c r="A327" s="243"/>
      <c r="B327" s="243"/>
      <c r="C327" s="243"/>
      <c r="D327" s="243"/>
      <c r="E327" s="243"/>
      <c r="F327" s="243"/>
      <c r="G327" s="243"/>
      <c r="H327" s="243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</row>
    <row r="328" spans="1:26" ht="18.75" customHeight="1">
      <c r="A328" s="243"/>
      <c r="B328" s="243"/>
      <c r="C328" s="243"/>
      <c r="D328" s="243"/>
      <c r="E328" s="243"/>
      <c r="F328" s="243"/>
      <c r="G328" s="243"/>
      <c r="H328" s="243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</row>
    <row r="329" spans="1:26" ht="18.75" customHeight="1">
      <c r="A329" s="243"/>
      <c r="B329" s="243"/>
      <c r="C329" s="243"/>
      <c r="D329" s="243"/>
      <c r="E329" s="243"/>
      <c r="F329" s="243"/>
      <c r="G329" s="243"/>
      <c r="H329" s="243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</row>
    <row r="330" spans="1:26" ht="18.75" customHeight="1">
      <c r="A330" s="243"/>
      <c r="B330" s="243"/>
      <c r="C330" s="243"/>
      <c r="D330" s="243"/>
      <c r="E330" s="243"/>
      <c r="F330" s="243"/>
      <c r="G330" s="243"/>
      <c r="H330" s="243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</row>
    <row r="331" spans="1:26" ht="18.75" customHeight="1">
      <c r="A331" s="243"/>
      <c r="B331" s="243"/>
      <c r="C331" s="243"/>
      <c r="D331" s="243"/>
      <c r="E331" s="243"/>
      <c r="F331" s="243"/>
      <c r="G331" s="243"/>
      <c r="H331" s="243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</row>
    <row r="332" spans="1:26" ht="18.75" customHeight="1">
      <c r="A332" s="243"/>
      <c r="B332" s="243"/>
      <c r="C332" s="243"/>
      <c r="D332" s="243"/>
      <c r="E332" s="243"/>
      <c r="F332" s="243"/>
      <c r="G332" s="243"/>
      <c r="H332" s="243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</row>
    <row r="333" spans="1:26" ht="18.75" customHeight="1">
      <c r="A333" s="243"/>
      <c r="B333" s="243"/>
      <c r="C333" s="243"/>
      <c r="D333" s="243"/>
      <c r="E333" s="243"/>
      <c r="F333" s="243"/>
      <c r="G333" s="243"/>
      <c r="H333" s="243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</row>
    <row r="334" spans="1:26" ht="18.75" customHeight="1">
      <c r="A334" s="243"/>
      <c r="B334" s="243"/>
      <c r="C334" s="243"/>
      <c r="D334" s="243"/>
      <c r="E334" s="243"/>
      <c r="F334" s="243"/>
      <c r="G334" s="243"/>
      <c r="H334" s="243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</row>
    <row r="335" spans="1:26" ht="18.75" customHeight="1">
      <c r="A335" s="243"/>
      <c r="B335" s="243"/>
      <c r="C335" s="243"/>
      <c r="D335" s="243"/>
      <c r="E335" s="243"/>
      <c r="F335" s="243"/>
      <c r="G335" s="243"/>
      <c r="H335" s="243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</row>
    <row r="336" spans="1:26" ht="18.75" customHeight="1">
      <c r="A336" s="243"/>
      <c r="B336" s="243"/>
      <c r="C336" s="243"/>
      <c r="D336" s="243"/>
      <c r="E336" s="243"/>
      <c r="F336" s="243"/>
      <c r="G336" s="243"/>
      <c r="H336" s="243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</row>
    <row r="337" spans="1:26" ht="18.75" customHeight="1">
      <c r="A337" s="243"/>
      <c r="B337" s="243"/>
      <c r="C337" s="243"/>
      <c r="D337" s="243"/>
      <c r="E337" s="243"/>
      <c r="F337" s="243"/>
      <c r="G337" s="243"/>
      <c r="H337" s="243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</row>
    <row r="338" spans="1:26" ht="18.75" customHeight="1">
      <c r="A338" s="243"/>
      <c r="B338" s="243"/>
      <c r="C338" s="243"/>
      <c r="D338" s="243"/>
      <c r="E338" s="243"/>
      <c r="F338" s="243"/>
      <c r="G338" s="243"/>
      <c r="H338" s="243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</row>
    <row r="339" spans="1:26" ht="18.75" customHeight="1">
      <c r="A339" s="243"/>
      <c r="B339" s="243"/>
      <c r="C339" s="243"/>
      <c r="D339" s="243"/>
      <c r="E339" s="243"/>
      <c r="F339" s="243"/>
      <c r="G339" s="243"/>
      <c r="H339" s="243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</row>
    <row r="340" spans="1:26" ht="18.75" customHeight="1">
      <c r="A340" s="243"/>
      <c r="B340" s="243"/>
      <c r="C340" s="243"/>
      <c r="D340" s="243"/>
      <c r="E340" s="243"/>
      <c r="F340" s="243"/>
      <c r="G340" s="243"/>
      <c r="H340" s="243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</row>
    <row r="341" spans="1:26" ht="18.75" customHeight="1">
      <c r="A341" s="243"/>
      <c r="B341" s="243"/>
      <c r="C341" s="243"/>
      <c r="D341" s="243"/>
      <c r="E341" s="243"/>
      <c r="F341" s="243"/>
      <c r="G341" s="243"/>
      <c r="H341" s="243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</row>
    <row r="342" spans="1:26" ht="18.75" customHeight="1">
      <c r="A342" s="243"/>
      <c r="B342" s="243"/>
      <c r="C342" s="243"/>
      <c r="D342" s="243"/>
      <c r="E342" s="243"/>
      <c r="F342" s="243"/>
      <c r="G342" s="243"/>
      <c r="H342" s="243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</row>
    <row r="343" spans="1:26" ht="18.75" customHeight="1">
      <c r="A343" s="243"/>
      <c r="B343" s="243"/>
      <c r="C343" s="243"/>
      <c r="D343" s="243"/>
      <c r="E343" s="243"/>
      <c r="F343" s="243"/>
      <c r="G343" s="243"/>
      <c r="H343" s="243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</row>
    <row r="344" spans="1:26" ht="18.75" customHeight="1">
      <c r="A344" s="243"/>
      <c r="B344" s="243"/>
      <c r="C344" s="243"/>
      <c r="D344" s="243"/>
      <c r="E344" s="243"/>
      <c r="F344" s="243"/>
      <c r="G344" s="243"/>
      <c r="H344" s="243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</row>
    <row r="345" spans="1:26" ht="18.75" customHeight="1">
      <c r="A345" s="243"/>
      <c r="B345" s="243"/>
      <c r="C345" s="243"/>
      <c r="D345" s="243"/>
      <c r="E345" s="243"/>
      <c r="F345" s="243"/>
      <c r="G345" s="243"/>
      <c r="H345" s="243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</row>
    <row r="346" spans="1:26" ht="18.75" customHeight="1">
      <c r="A346" s="243"/>
      <c r="B346" s="243"/>
      <c r="C346" s="243"/>
      <c r="D346" s="243"/>
      <c r="E346" s="243"/>
      <c r="F346" s="243"/>
      <c r="G346" s="243"/>
      <c r="H346" s="243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</row>
    <row r="347" spans="1:26" ht="18.75" customHeight="1">
      <c r="A347" s="243"/>
      <c r="B347" s="243"/>
      <c r="C347" s="243"/>
      <c r="D347" s="243"/>
      <c r="E347" s="243"/>
      <c r="F347" s="243"/>
      <c r="G347" s="243"/>
      <c r="H347" s="243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</row>
    <row r="348" spans="1:26" ht="18.75" customHeight="1">
      <c r="A348" s="243"/>
      <c r="B348" s="243"/>
      <c r="C348" s="243"/>
      <c r="D348" s="243"/>
      <c r="E348" s="243"/>
      <c r="F348" s="243"/>
      <c r="G348" s="243"/>
      <c r="H348" s="243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</row>
    <row r="349" spans="1:26" ht="18.75" customHeight="1">
      <c r="A349" s="243"/>
      <c r="B349" s="243"/>
      <c r="C349" s="243"/>
      <c r="D349" s="243"/>
      <c r="E349" s="243"/>
      <c r="F349" s="243"/>
      <c r="G349" s="243"/>
      <c r="H349" s="243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</row>
    <row r="350" spans="1:26" ht="18.75" customHeight="1">
      <c r="A350" s="243"/>
      <c r="B350" s="243"/>
      <c r="C350" s="243"/>
      <c r="D350" s="243"/>
      <c r="E350" s="243"/>
      <c r="F350" s="243"/>
      <c r="G350" s="243"/>
      <c r="H350" s="243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</row>
    <row r="351" spans="1:26" ht="18.75" customHeight="1">
      <c r="A351" s="243"/>
      <c r="B351" s="243"/>
      <c r="C351" s="243"/>
      <c r="D351" s="243"/>
      <c r="E351" s="243"/>
      <c r="F351" s="243"/>
      <c r="G351" s="243"/>
      <c r="H351" s="243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</row>
    <row r="352" spans="1:26" ht="18.75" customHeight="1">
      <c r="A352" s="243"/>
      <c r="B352" s="243"/>
      <c r="C352" s="243"/>
      <c r="D352" s="243"/>
      <c r="E352" s="243"/>
      <c r="F352" s="243"/>
      <c r="G352" s="243"/>
      <c r="H352" s="243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</row>
    <row r="353" spans="1:26" ht="18.75" customHeight="1">
      <c r="A353" s="243"/>
      <c r="B353" s="243"/>
      <c r="C353" s="243"/>
      <c r="D353" s="243"/>
      <c r="E353" s="243"/>
      <c r="F353" s="243"/>
      <c r="G353" s="243"/>
      <c r="H353" s="243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</row>
    <row r="354" spans="1:26" ht="18.75" customHeight="1">
      <c r="A354" s="243"/>
      <c r="B354" s="243"/>
      <c r="C354" s="243"/>
      <c r="D354" s="243"/>
      <c r="E354" s="243"/>
      <c r="F354" s="243"/>
      <c r="G354" s="243"/>
      <c r="H354" s="243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</row>
    <row r="355" spans="1:26" ht="18.75" customHeight="1">
      <c r="A355" s="243"/>
      <c r="B355" s="243"/>
      <c r="C355" s="243"/>
      <c r="D355" s="243"/>
      <c r="E355" s="243"/>
      <c r="F355" s="243"/>
      <c r="G355" s="243"/>
      <c r="H355" s="243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</row>
    <row r="356" spans="1:26" ht="18.75" customHeight="1">
      <c r="A356" s="243"/>
      <c r="B356" s="243"/>
      <c r="C356" s="243"/>
      <c r="D356" s="243"/>
      <c r="E356" s="243"/>
      <c r="F356" s="243"/>
      <c r="G356" s="243"/>
      <c r="H356" s="243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</row>
    <row r="357" spans="1:26" ht="18.75" customHeight="1">
      <c r="A357" s="243"/>
      <c r="B357" s="243"/>
      <c r="C357" s="243"/>
      <c r="D357" s="243"/>
      <c r="E357" s="243"/>
      <c r="F357" s="243"/>
      <c r="G357" s="243"/>
      <c r="H357" s="243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</row>
    <row r="358" spans="1:26" ht="18.75" customHeight="1">
      <c r="A358" s="243"/>
      <c r="B358" s="243"/>
      <c r="C358" s="243"/>
      <c r="D358" s="243"/>
      <c r="E358" s="243"/>
      <c r="F358" s="243"/>
      <c r="G358" s="243"/>
      <c r="H358" s="243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</row>
    <row r="359" spans="1:26" ht="18.75" customHeight="1">
      <c r="A359" s="243"/>
      <c r="B359" s="243"/>
      <c r="C359" s="243"/>
      <c r="D359" s="243"/>
      <c r="E359" s="243"/>
      <c r="F359" s="243"/>
      <c r="G359" s="243"/>
      <c r="H359" s="243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</row>
    <row r="360" spans="1:26" ht="18.75" customHeight="1">
      <c r="A360" s="243"/>
      <c r="B360" s="243"/>
      <c r="C360" s="243"/>
      <c r="D360" s="243"/>
      <c r="E360" s="243"/>
      <c r="F360" s="243"/>
      <c r="G360" s="243"/>
      <c r="H360" s="243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</row>
    <row r="361" spans="1:26" ht="18.75" customHeight="1">
      <c r="A361" s="243"/>
      <c r="B361" s="243"/>
      <c r="C361" s="243"/>
      <c r="D361" s="243"/>
      <c r="E361" s="243"/>
      <c r="F361" s="243"/>
      <c r="G361" s="243"/>
      <c r="H361" s="243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</row>
    <row r="362" spans="1:26" ht="18.75" customHeight="1">
      <c r="A362" s="243"/>
      <c r="B362" s="243"/>
      <c r="C362" s="243"/>
      <c r="D362" s="243"/>
      <c r="E362" s="243"/>
      <c r="F362" s="243"/>
      <c r="G362" s="243"/>
      <c r="H362" s="243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</row>
    <row r="363" spans="1:26" ht="18.75" customHeight="1">
      <c r="A363" s="243"/>
      <c r="B363" s="243"/>
      <c r="C363" s="243"/>
      <c r="D363" s="243"/>
      <c r="E363" s="243"/>
      <c r="F363" s="243"/>
      <c r="G363" s="243"/>
      <c r="H363" s="243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</row>
    <row r="364" spans="1:26" ht="18.75" customHeight="1">
      <c r="A364" s="243"/>
      <c r="B364" s="243"/>
      <c r="C364" s="243"/>
      <c r="D364" s="243"/>
      <c r="E364" s="243"/>
      <c r="F364" s="243"/>
      <c r="G364" s="243"/>
      <c r="H364" s="243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</row>
    <row r="365" spans="1:26" ht="18.75" customHeight="1">
      <c r="A365" s="243"/>
      <c r="B365" s="243"/>
      <c r="C365" s="243"/>
      <c r="D365" s="243"/>
      <c r="E365" s="243"/>
      <c r="F365" s="243"/>
      <c r="G365" s="243"/>
      <c r="H365" s="243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</row>
    <row r="366" spans="1:26" ht="18.75" customHeight="1">
      <c r="A366" s="243"/>
      <c r="B366" s="243"/>
      <c r="C366" s="243"/>
      <c r="D366" s="243"/>
      <c r="E366" s="243"/>
      <c r="F366" s="243"/>
      <c r="G366" s="243"/>
      <c r="H366" s="243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</row>
    <row r="367" spans="1:26" ht="18.75" customHeight="1">
      <c r="A367" s="243"/>
      <c r="B367" s="243"/>
      <c r="C367" s="243"/>
      <c r="D367" s="243"/>
      <c r="E367" s="243"/>
      <c r="F367" s="243"/>
      <c r="G367" s="243"/>
      <c r="H367" s="243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</row>
    <row r="368" spans="1:26" ht="18.75" customHeight="1">
      <c r="A368" s="243"/>
      <c r="B368" s="243"/>
      <c r="C368" s="243"/>
      <c r="D368" s="243"/>
      <c r="E368" s="243"/>
      <c r="F368" s="243"/>
      <c r="G368" s="243"/>
      <c r="H368" s="243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</row>
    <row r="369" spans="1:26" ht="18.75" customHeight="1">
      <c r="A369" s="243"/>
      <c r="B369" s="243"/>
      <c r="C369" s="243"/>
      <c r="D369" s="243"/>
      <c r="E369" s="243"/>
      <c r="F369" s="243"/>
      <c r="G369" s="243"/>
      <c r="H369" s="243"/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</row>
    <row r="370" spans="1:26" ht="18.75" customHeight="1">
      <c r="A370" s="243"/>
      <c r="B370" s="243"/>
      <c r="C370" s="243"/>
      <c r="D370" s="243"/>
      <c r="E370" s="243"/>
      <c r="F370" s="243"/>
      <c r="G370" s="243"/>
      <c r="H370" s="243"/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</row>
    <row r="371" spans="1:26" ht="18.75" customHeight="1">
      <c r="A371" s="243"/>
      <c r="B371" s="243"/>
      <c r="C371" s="243"/>
      <c r="D371" s="243"/>
      <c r="E371" s="243"/>
      <c r="F371" s="243"/>
      <c r="G371" s="243"/>
      <c r="H371" s="243"/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</row>
    <row r="372" spans="1:26" ht="18.75" customHeight="1">
      <c r="A372" s="243"/>
      <c r="B372" s="243"/>
      <c r="C372" s="243"/>
      <c r="D372" s="243"/>
      <c r="E372" s="243"/>
      <c r="F372" s="243"/>
      <c r="G372" s="243"/>
      <c r="H372" s="243"/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</row>
    <row r="373" spans="1:26" ht="18.75" customHeight="1">
      <c r="A373" s="243"/>
      <c r="B373" s="243"/>
      <c r="C373" s="243"/>
      <c r="D373" s="243"/>
      <c r="E373" s="243"/>
      <c r="F373" s="243"/>
      <c r="G373" s="243"/>
      <c r="H373" s="243"/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</row>
    <row r="374" spans="1:26" ht="18.75" customHeight="1">
      <c r="A374" s="243"/>
      <c r="B374" s="243"/>
      <c r="C374" s="243"/>
      <c r="D374" s="243"/>
      <c r="E374" s="243"/>
      <c r="F374" s="243"/>
      <c r="G374" s="243"/>
      <c r="H374" s="243"/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</row>
    <row r="375" spans="1:26" ht="18.75" customHeight="1">
      <c r="A375" s="243"/>
      <c r="B375" s="243"/>
      <c r="C375" s="243"/>
      <c r="D375" s="243"/>
      <c r="E375" s="243"/>
      <c r="F375" s="243"/>
      <c r="G375" s="243"/>
      <c r="H375" s="243"/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</row>
    <row r="376" spans="1:26" ht="18.75" customHeight="1">
      <c r="A376" s="243"/>
      <c r="B376" s="243"/>
      <c r="C376" s="243"/>
      <c r="D376" s="243"/>
      <c r="E376" s="243"/>
      <c r="F376" s="243"/>
      <c r="G376" s="243"/>
      <c r="H376" s="243"/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</row>
    <row r="377" spans="1:26" ht="18.75" customHeight="1">
      <c r="A377" s="243"/>
      <c r="B377" s="243"/>
      <c r="C377" s="243"/>
      <c r="D377" s="243"/>
      <c r="E377" s="243"/>
      <c r="F377" s="243"/>
      <c r="G377" s="243"/>
      <c r="H377" s="243"/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</row>
    <row r="378" spans="1:26" ht="18.75" customHeight="1">
      <c r="A378" s="243"/>
      <c r="B378" s="243"/>
      <c r="C378" s="243"/>
      <c r="D378" s="243"/>
      <c r="E378" s="243"/>
      <c r="F378" s="243"/>
      <c r="G378" s="243"/>
      <c r="H378" s="243"/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</row>
    <row r="379" spans="1:26" ht="18.75" customHeight="1">
      <c r="A379" s="243"/>
      <c r="B379" s="243"/>
      <c r="C379" s="243"/>
      <c r="D379" s="243"/>
      <c r="E379" s="243"/>
      <c r="F379" s="243"/>
      <c r="G379" s="243"/>
      <c r="H379" s="243"/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</row>
    <row r="380" spans="1:26" ht="18.75" customHeight="1">
      <c r="A380" s="243"/>
      <c r="B380" s="243"/>
      <c r="C380" s="243"/>
      <c r="D380" s="243"/>
      <c r="E380" s="243"/>
      <c r="F380" s="243"/>
      <c r="G380" s="243"/>
      <c r="H380" s="243"/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</row>
    <row r="381" spans="1:26" ht="18.75" customHeight="1">
      <c r="A381" s="243"/>
      <c r="B381" s="243"/>
      <c r="C381" s="243"/>
      <c r="D381" s="243"/>
      <c r="E381" s="243"/>
      <c r="F381" s="243"/>
      <c r="G381" s="243"/>
      <c r="H381" s="243"/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</row>
    <row r="382" spans="1:26" ht="18.75" customHeight="1">
      <c r="A382" s="243"/>
      <c r="B382" s="243"/>
      <c r="C382" s="243"/>
      <c r="D382" s="243"/>
      <c r="E382" s="243"/>
      <c r="F382" s="243"/>
      <c r="G382" s="243"/>
      <c r="H382" s="243"/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</row>
    <row r="383" spans="1:26" ht="18.75" customHeight="1">
      <c r="A383" s="243"/>
      <c r="B383" s="243"/>
      <c r="C383" s="243"/>
      <c r="D383" s="243"/>
      <c r="E383" s="243"/>
      <c r="F383" s="243"/>
      <c r="G383" s="243"/>
      <c r="H383" s="243"/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</row>
    <row r="384" spans="1:26" ht="18.75" customHeight="1">
      <c r="A384" s="243"/>
      <c r="B384" s="243"/>
      <c r="C384" s="243"/>
      <c r="D384" s="243"/>
      <c r="E384" s="243"/>
      <c r="F384" s="243"/>
      <c r="G384" s="243"/>
      <c r="H384" s="243"/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</row>
    <row r="385" spans="1:26" ht="18.75" customHeight="1">
      <c r="A385" s="243"/>
      <c r="B385" s="243"/>
      <c r="C385" s="243"/>
      <c r="D385" s="243"/>
      <c r="E385" s="243"/>
      <c r="F385" s="243"/>
      <c r="G385" s="243"/>
      <c r="H385" s="243"/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</row>
    <row r="386" spans="1:26" ht="18.75" customHeight="1">
      <c r="A386" s="243"/>
      <c r="B386" s="243"/>
      <c r="C386" s="243"/>
      <c r="D386" s="243"/>
      <c r="E386" s="243"/>
      <c r="F386" s="243"/>
      <c r="G386" s="243"/>
      <c r="H386" s="243"/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</row>
    <row r="387" spans="1:26" ht="18.75" customHeight="1">
      <c r="A387" s="243"/>
      <c r="B387" s="243"/>
      <c r="C387" s="243"/>
      <c r="D387" s="243"/>
      <c r="E387" s="243"/>
      <c r="F387" s="243"/>
      <c r="G387" s="243"/>
      <c r="H387" s="243"/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</row>
    <row r="388" spans="1:26" ht="18.75" customHeight="1">
      <c r="A388" s="243"/>
      <c r="B388" s="243"/>
      <c r="C388" s="243"/>
      <c r="D388" s="243"/>
      <c r="E388" s="243"/>
      <c r="F388" s="243"/>
      <c r="G388" s="243"/>
      <c r="H388" s="243"/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</row>
    <row r="389" spans="1:26" ht="18.75" customHeight="1">
      <c r="A389" s="243"/>
      <c r="B389" s="243"/>
      <c r="C389" s="243"/>
      <c r="D389" s="243"/>
      <c r="E389" s="243"/>
      <c r="F389" s="243"/>
      <c r="G389" s="243"/>
      <c r="H389" s="243"/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</row>
    <row r="390" spans="1:26" ht="18.75" customHeight="1">
      <c r="A390" s="243"/>
      <c r="B390" s="243"/>
      <c r="C390" s="243"/>
      <c r="D390" s="243"/>
      <c r="E390" s="243"/>
      <c r="F390" s="243"/>
      <c r="G390" s="243"/>
      <c r="H390" s="243"/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</row>
    <row r="391" spans="1:26" ht="18.75" customHeight="1">
      <c r="A391" s="243"/>
      <c r="B391" s="243"/>
      <c r="C391" s="243"/>
      <c r="D391" s="243"/>
      <c r="E391" s="243"/>
      <c r="F391" s="243"/>
      <c r="G391" s="243"/>
      <c r="H391" s="243"/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</row>
    <row r="392" spans="1:26" ht="18.75" customHeight="1">
      <c r="A392" s="243"/>
      <c r="B392" s="243"/>
      <c r="C392" s="243"/>
      <c r="D392" s="243"/>
      <c r="E392" s="243"/>
      <c r="F392" s="243"/>
      <c r="G392" s="243"/>
      <c r="H392" s="243"/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</row>
    <row r="393" spans="1:26" ht="18.75" customHeight="1">
      <c r="A393" s="243"/>
      <c r="B393" s="243"/>
      <c r="C393" s="243"/>
      <c r="D393" s="243"/>
      <c r="E393" s="243"/>
      <c r="F393" s="243"/>
      <c r="G393" s="243"/>
      <c r="H393" s="243"/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</row>
    <row r="394" spans="1:26" ht="18.75" customHeight="1">
      <c r="A394" s="243"/>
      <c r="B394" s="243"/>
      <c r="C394" s="243"/>
      <c r="D394" s="243"/>
      <c r="E394" s="243"/>
      <c r="F394" s="243"/>
      <c r="G394" s="243"/>
      <c r="H394" s="243"/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</row>
    <row r="395" spans="1:26" ht="18.75" customHeight="1">
      <c r="A395" s="243"/>
      <c r="B395" s="243"/>
      <c r="C395" s="243"/>
      <c r="D395" s="243"/>
      <c r="E395" s="243"/>
      <c r="F395" s="243"/>
      <c r="G395" s="243"/>
      <c r="H395" s="243"/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</row>
    <row r="396" spans="1:26" ht="18.75" customHeight="1">
      <c r="A396" s="243"/>
      <c r="B396" s="243"/>
      <c r="C396" s="243"/>
      <c r="D396" s="243"/>
      <c r="E396" s="243"/>
      <c r="F396" s="243"/>
      <c r="G396" s="243"/>
      <c r="H396" s="243"/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</row>
    <row r="397" spans="1:26" ht="18.75" customHeight="1">
      <c r="A397" s="243"/>
      <c r="B397" s="243"/>
      <c r="C397" s="243"/>
      <c r="D397" s="243"/>
      <c r="E397" s="243"/>
      <c r="F397" s="243"/>
      <c r="G397" s="243"/>
      <c r="H397" s="243"/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</row>
    <row r="398" spans="1:26" ht="18.75" customHeight="1">
      <c r="A398" s="243"/>
      <c r="B398" s="243"/>
      <c r="C398" s="243"/>
      <c r="D398" s="243"/>
      <c r="E398" s="243"/>
      <c r="F398" s="243"/>
      <c r="G398" s="243"/>
      <c r="H398" s="243"/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</row>
    <row r="399" spans="1:26" ht="18.75" customHeight="1">
      <c r="A399" s="243"/>
      <c r="B399" s="243"/>
      <c r="C399" s="243"/>
      <c r="D399" s="243"/>
      <c r="E399" s="243"/>
      <c r="F399" s="243"/>
      <c r="G399" s="243"/>
      <c r="H399" s="243"/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</row>
    <row r="400" spans="1:26" ht="18.75" customHeight="1">
      <c r="A400" s="243"/>
      <c r="B400" s="243"/>
      <c r="C400" s="243"/>
      <c r="D400" s="243"/>
      <c r="E400" s="243"/>
      <c r="F400" s="243"/>
      <c r="G400" s="243"/>
      <c r="H400" s="243"/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</row>
    <row r="401" spans="1:26" ht="18.75" customHeight="1">
      <c r="A401" s="243"/>
      <c r="B401" s="243"/>
      <c r="C401" s="243"/>
      <c r="D401" s="243"/>
      <c r="E401" s="243"/>
      <c r="F401" s="243"/>
      <c r="G401" s="243"/>
      <c r="H401" s="243"/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</row>
    <row r="402" spans="1:26" ht="18.75" customHeight="1">
      <c r="A402" s="243"/>
      <c r="B402" s="243"/>
      <c r="C402" s="243"/>
      <c r="D402" s="243"/>
      <c r="E402" s="243"/>
      <c r="F402" s="243"/>
      <c r="G402" s="243"/>
      <c r="H402" s="243"/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</row>
    <row r="403" spans="1:26" ht="18.75" customHeight="1">
      <c r="A403" s="243"/>
      <c r="B403" s="243"/>
      <c r="C403" s="243"/>
      <c r="D403" s="243"/>
      <c r="E403" s="243"/>
      <c r="F403" s="243"/>
      <c r="G403" s="243"/>
      <c r="H403" s="243"/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</row>
    <row r="404" spans="1:26" ht="18.75" customHeight="1">
      <c r="A404" s="243"/>
      <c r="B404" s="243"/>
      <c r="C404" s="243"/>
      <c r="D404" s="243"/>
      <c r="E404" s="243"/>
      <c r="F404" s="243"/>
      <c r="G404" s="243"/>
      <c r="H404" s="243"/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</row>
    <row r="405" spans="1:26" ht="18.75" customHeight="1">
      <c r="A405" s="243"/>
      <c r="B405" s="243"/>
      <c r="C405" s="243"/>
      <c r="D405" s="243"/>
      <c r="E405" s="243"/>
      <c r="F405" s="243"/>
      <c r="G405" s="243"/>
      <c r="H405" s="243"/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</row>
    <row r="406" spans="1:26" ht="18.75" customHeight="1">
      <c r="A406" s="243"/>
      <c r="B406" s="243"/>
      <c r="C406" s="243"/>
      <c r="D406" s="243"/>
      <c r="E406" s="243"/>
      <c r="F406" s="243"/>
      <c r="G406" s="243"/>
      <c r="H406" s="243"/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</row>
    <row r="407" spans="1:26" ht="18.75" customHeight="1">
      <c r="A407" s="243"/>
      <c r="B407" s="243"/>
      <c r="C407" s="243"/>
      <c r="D407" s="243"/>
      <c r="E407" s="243"/>
      <c r="F407" s="243"/>
      <c r="G407" s="243"/>
      <c r="H407" s="243"/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</row>
    <row r="408" spans="1:26" ht="18.75" customHeight="1">
      <c r="A408" s="243"/>
      <c r="B408" s="243"/>
      <c r="C408" s="243"/>
      <c r="D408" s="243"/>
      <c r="E408" s="243"/>
      <c r="F408" s="243"/>
      <c r="G408" s="243"/>
      <c r="H408" s="243"/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</row>
    <row r="409" spans="1:26" ht="18.75" customHeight="1">
      <c r="A409" s="243"/>
      <c r="B409" s="243"/>
      <c r="C409" s="243"/>
      <c r="D409" s="243"/>
      <c r="E409" s="243"/>
      <c r="F409" s="243"/>
      <c r="G409" s="243"/>
      <c r="H409" s="243"/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</row>
    <row r="410" spans="1:26" ht="18.75" customHeight="1">
      <c r="A410" s="243"/>
      <c r="B410" s="243"/>
      <c r="C410" s="243"/>
      <c r="D410" s="243"/>
      <c r="E410" s="243"/>
      <c r="F410" s="243"/>
      <c r="G410" s="243"/>
      <c r="H410" s="243"/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</row>
    <row r="411" spans="1:26" ht="18.75" customHeight="1">
      <c r="A411" s="243"/>
      <c r="B411" s="243"/>
      <c r="C411" s="243"/>
      <c r="D411" s="243"/>
      <c r="E411" s="243"/>
      <c r="F411" s="243"/>
      <c r="G411" s="243"/>
      <c r="H411" s="243"/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</row>
    <row r="412" spans="1:26" ht="18.75" customHeight="1">
      <c r="A412" s="243"/>
      <c r="B412" s="243"/>
      <c r="C412" s="243"/>
      <c r="D412" s="243"/>
      <c r="E412" s="243"/>
      <c r="F412" s="243"/>
      <c r="G412" s="243"/>
      <c r="H412" s="243"/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</row>
    <row r="413" spans="1:26" ht="18.75" customHeight="1">
      <c r="A413" s="243"/>
      <c r="B413" s="243"/>
      <c r="C413" s="243"/>
      <c r="D413" s="243"/>
      <c r="E413" s="243"/>
      <c r="F413" s="243"/>
      <c r="G413" s="243"/>
      <c r="H413" s="243"/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</row>
    <row r="414" spans="1:26" ht="18.75" customHeight="1">
      <c r="A414" s="243"/>
      <c r="B414" s="243"/>
      <c r="C414" s="243"/>
      <c r="D414" s="243"/>
      <c r="E414" s="243"/>
      <c r="F414" s="243"/>
      <c r="G414" s="243"/>
      <c r="H414" s="243"/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</row>
    <row r="415" spans="1:26" ht="18.75" customHeight="1">
      <c r="A415" s="243"/>
      <c r="B415" s="243"/>
      <c r="C415" s="243"/>
      <c r="D415" s="243"/>
      <c r="E415" s="243"/>
      <c r="F415" s="243"/>
      <c r="G415" s="243"/>
      <c r="H415" s="243"/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</row>
    <row r="416" spans="1:26" ht="18.75" customHeight="1">
      <c r="A416" s="243"/>
      <c r="B416" s="243"/>
      <c r="C416" s="243"/>
      <c r="D416" s="243"/>
      <c r="E416" s="243"/>
      <c r="F416" s="243"/>
      <c r="G416" s="243"/>
      <c r="H416" s="243"/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</row>
    <row r="417" spans="1:26" ht="18.75" customHeight="1">
      <c r="A417" s="243"/>
      <c r="B417" s="243"/>
      <c r="C417" s="243"/>
      <c r="D417" s="243"/>
      <c r="E417" s="243"/>
      <c r="F417" s="243"/>
      <c r="G417" s="243"/>
      <c r="H417" s="243"/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</row>
    <row r="418" spans="1:26" ht="18.75" customHeight="1">
      <c r="A418" s="243"/>
      <c r="B418" s="243"/>
      <c r="C418" s="243"/>
      <c r="D418" s="243"/>
      <c r="E418" s="243"/>
      <c r="F418" s="243"/>
      <c r="G418" s="243"/>
      <c r="H418" s="243"/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</row>
    <row r="419" spans="1:26" ht="18.75" customHeight="1">
      <c r="A419" s="243"/>
      <c r="B419" s="243"/>
      <c r="C419" s="243"/>
      <c r="D419" s="243"/>
      <c r="E419" s="243"/>
      <c r="F419" s="243"/>
      <c r="G419" s="243"/>
      <c r="H419" s="243"/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</row>
    <row r="420" spans="1:26" ht="18.75" customHeight="1">
      <c r="A420" s="243"/>
      <c r="B420" s="243"/>
      <c r="C420" s="243"/>
      <c r="D420" s="243"/>
      <c r="E420" s="243"/>
      <c r="F420" s="243"/>
      <c r="G420" s="243"/>
      <c r="H420" s="243"/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</row>
    <row r="421" spans="1:26" ht="18.75" customHeight="1">
      <c r="A421" s="243"/>
      <c r="B421" s="243"/>
      <c r="C421" s="243"/>
      <c r="D421" s="243"/>
      <c r="E421" s="243"/>
      <c r="F421" s="243"/>
      <c r="G421" s="243"/>
      <c r="H421" s="243"/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</row>
    <row r="422" spans="1:26" ht="18.75" customHeight="1">
      <c r="A422" s="243"/>
      <c r="B422" s="243"/>
      <c r="C422" s="243"/>
      <c r="D422" s="243"/>
      <c r="E422" s="243"/>
      <c r="F422" s="243"/>
      <c r="G422" s="243"/>
      <c r="H422" s="243"/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</row>
    <row r="423" spans="1:26" ht="18.75" customHeight="1">
      <c r="A423" s="243"/>
      <c r="B423" s="243"/>
      <c r="C423" s="243"/>
      <c r="D423" s="243"/>
      <c r="E423" s="243"/>
      <c r="F423" s="243"/>
      <c r="G423" s="243"/>
      <c r="H423" s="243"/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</row>
    <row r="424" spans="1:26" ht="18.75" customHeight="1">
      <c r="A424" s="243"/>
      <c r="B424" s="243"/>
      <c r="C424" s="243"/>
      <c r="D424" s="243"/>
      <c r="E424" s="243"/>
      <c r="F424" s="243"/>
      <c r="G424" s="243"/>
      <c r="H424" s="243"/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</row>
    <row r="425" spans="1:26" ht="18.75" customHeight="1">
      <c r="A425" s="243"/>
      <c r="B425" s="243"/>
      <c r="C425" s="243"/>
      <c r="D425" s="243"/>
      <c r="E425" s="243"/>
      <c r="F425" s="243"/>
      <c r="G425" s="243"/>
      <c r="H425" s="243"/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</row>
    <row r="426" spans="1:26" ht="18.75" customHeight="1">
      <c r="A426" s="243"/>
      <c r="B426" s="243"/>
      <c r="C426" s="243"/>
      <c r="D426" s="243"/>
      <c r="E426" s="243"/>
      <c r="F426" s="243"/>
      <c r="G426" s="243"/>
      <c r="H426" s="243"/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</row>
    <row r="427" spans="1:26" ht="18.75" customHeight="1">
      <c r="A427" s="243"/>
      <c r="B427" s="243"/>
      <c r="C427" s="243"/>
      <c r="D427" s="243"/>
      <c r="E427" s="243"/>
      <c r="F427" s="243"/>
      <c r="G427" s="243"/>
      <c r="H427" s="243"/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</row>
    <row r="428" spans="1:26" ht="18.75" customHeight="1">
      <c r="A428" s="243"/>
      <c r="B428" s="243"/>
      <c r="C428" s="243"/>
      <c r="D428" s="243"/>
      <c r="E428" s="243"/>
      <c r="F428" s="243"/>
      <c r="G428" s="243"/>
      <c r="H428" s="243"/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</row>
    <row r="429" spans="1:26" ht="18.75" customHeight="1">
      <c r="A429" s="243"/>
      <c r="B429" s="243"/>
      <c r="C429" s="243"/>
      <c r="D429" s="243"/>
      <c r="E429" s="243"/>
      <c r="F429" s="243"/>
      <c r="G429" s="243"/>
      <c r="H429" s="243"/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</row>
    <row r="430" spans="1:26" ht="18.75" customHeight="1">
      <c r="A430" s="243"/>
      <c r="B430" s="243"/>
      <c r="C430" s="243"/>
      <c r="D430" s="243"/>
      <c r="E430" s="243"/>
      <c r="F430" s="243"/>
      <c r="G430" s="243"/>
      <c r="H430" s="243"/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</row>
    <row r="431" spans="1:26" ht="18.75" customHeight="1">
      <c r="A431" s="243"/>
      <c r="B431" s="243"/>
      <c r="C431" s="243"/>
      <c r="D431" s="243"/>
      <c r="E431" s="243"/>
      <c r="F431" s="243"/>
      <c r="G431" s="243"/>
      <c r="H431" s="243"/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</row>
    <row r="432" spans="1:26" ht="18.75" customHeight="1">
      <c r="A432" s="243"/>
      <c r="B432" s="243"/>
      <c r="C432" s="243"/>
      <c r="D432" s="243"/>
      <c r="E432" s="243"/>
      <c r="F432" s="243"/>
      <c r="G432" s="243"/>
      <c r="H432" s="243"/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</row>
    <row r="433" spans="1:26" ht="18.75" customHeight="1">
      <c r="A433" s="243"/>
      <c r="B433" s="243"/>
      <c r="C433" s="243"/>
      <c r="D433" s="243"/>
      <c r="E433" s="243"/>
      <c r="F433" s="243"/>
      <c r="G433" s="243"/>
      <c r="H433" s="243"/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</row>
    <row r="434" spans="1:26" ht="18.75" customHeight="1">
      <c r="A434" s="243"/>
      <c r="B434" s="243"/>
      <c r="C434" s="243"/>
      <c r="D434" s="243"/>
      <c r="E434" s="243"/>
      <c r="F434" s="243"/>
      <c r="G434" s="243"/>
      <c r="H434" s="243"/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</row>
    <row r="435" spans="1:26" ht="18.75" customHeight="1">
      <c r="A435" s="243"/>
      <c r="B435" s="243"/>
      <c r="C435" s="243"/>
      <c r="D435" s="243"/>
      <c r="E435" s="243"/>
      <c r="F435" s="243"/>
      <c r="G435" s="243"/>
      <c r="H435" s="243"/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</row>
    <row r="436" spans="1:26" ht="18.75" customHeight="1">
      <c r="A436" s="243"/>
      <c r="B436" s="243"/>
      <c r="C436" s="243"/>
      <c r="D436" s="243"/>
      <c r="E436" s="243"/>
      <c r="F436" s="243"/>
      <c r="G436" s="243"/>
      <c r="H436" s="243"/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</row>
    <row r="437" spans="1:26" ht="18.75" customHeight="1">
      <c r="A437" s="243"/>
      <c r="B437" s="243"/>
      <c r="C437" s="243"/>
      <c r="D437" s="243"/>
      <c r="E437" s="243"/>
      <c r="F437" s="243"/>
      <c r="G437" s="243"/>
      <c r="H437" s="243"/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</row>
    <row r="438" spans="1:26" ht="18.75" customHeight="1">
      <c r="A438" s="243"/>
      <c r="B438" s="243"/>
      <c r="C438" s="243"/>
      <c r="D438" s="243"/>
      <c r="E438" s="243"/>
      <c r="F438" s="243"/>
      <c r="G438" s="243"/>
      <c r="H438" s="243"/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</row>
    <row r="439" spans="1:26" ht="18.75" customHeight="1">
      <c r="A439" s="243"/>
      <c r="B439" s="243"/>
      <c r="C439" s="243"/>
      <c r="D439" s="243"/>
      <c r="E439" s="243"/>
      <c r="F439" s="243"/>
      <c r="G439" s="243"/>
      <c r="H439" s="243"/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</row>
    <row r="440" spans="1:26" ht="18.75" customHeight="1">
      <c r="A440" s="243"/>
      <c r="B440" s="243"/>
      <c r="C440" s="243"/>
      <c r="D440" s="243"/>
      <c r="E440" s="243"/>
      <c r="F440" s="243"/>
      <c r="G440" s="243"/>
      <c r="H440" s="243"/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</row>
    <row r="441" spans="1:26" ht="18.75" customHeight="1">
      <c r="A441" s="243"/>
      <c r="B441" s="243"/>
      <c r="C441" s="243"/>
      <c r="D441" s="243"/>
      <c r="E441" s="243"/>
      <c r="F441" s="243"/>
      <c r="G441" s="243"/>
      <c r="H441" s="243"/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</row>
    <row r="442" spans="1:26" ht="18.75" customHeight="1">
      <c r="A442" s="243"/>
      <c r="B442" s="243"/>
      <c r="C442" s="243"/>
      <c r="D442" s="243"/>
      <c r="E442" s="243"/>
      <c r="F442" s="243"/>
      <c r="G442" s="243"/>
      <c r="H442" s="243"/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</row>
    <row r="443" spans="1:26" ht="18.75" customHeight="1">
      <c r="A443" s="243"/>
      <c r="B443" s="243"/>
      <c r="C443" s="243"/>
      <c r="D443" s="243"/>
      <c r="E443" s="243"/>
      <c r="F443" s="243"/>
      <c r="G443" s="243"/>
      <c r="H443" s="243"/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</row>
    <row r="444" spans="1:26" ht="18.75" customHeight="1">
      <c r="A444" s="243"/>
      <c r="B444" s="243"/>
      <c r="C444" s="243"/>
      <c r="D444" s="243"/>
      <c r="E444" s="243"/>
      <c r="F444" s="243"/>
      <c r="G444" s="243"/>
      <c r="H444" s="243"/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</row>
    <row r="445" spans="1:26" ht="18.75" customHeight="1">
      <c r="A445" s="243"/>
      <c r="B445" s="243"/>
      <c r="C445" s="243"/>
      <c r="D445" s="243"/>
      <c r="E445" s="243"/>
      <c r="F445" s="243"/>
      <c r="G445" s="243"/>
      <c r="H445" s="243"/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</row>
    <row r="446" spans="1:26" ht="18.75" customHeight="1">
      <c r="A446" s="243"/>
      <c r="B446" s="243"/>
      <c r="C446" s="243"/>
      <c r="D446" s="243"/>
      <c r="E446" s="243"/>
      <c r="F446" s="243"/>
      <c r="G446" s="243"/>
      <c r="H446" s="243"/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</row>
    <row r="447" spans="1:26" ht="18.75" customHeight="1">
      <c r="A447" s="243"/>
      <c r="B447" s="243"/>
      <c r="C447" s="243"/>
      <c r="D447" s="243"/>
      <c r="E447" s="243"/>
      <c r="F447" s="243"/>
      <c r="G447" s="243"/>
      <c r="H447" s="243"/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</row>
    <row r="448" spans="1:26" ht="18.75" customHeight="1">
      <c r="A448" s="243"/>
      <c r="B448" s="243"/>
      <c r="C448" s="243"/>
      <c r="D448" s="243"/>
      <c r="E448" s="243"/>
      <c r="F448" s="243"/>
      <c r="G448" s="243"/>
      <c r="H448" s="243"/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</row>
    <row r="449" spans="1:26" ht="18.75" customHeight="1">
      <c r="A449" s="243"/>
      <c r="B449" s="243"/>
      <c r="C449" s="243"/>
      <c r="D449" s="243"/>
      <c r="E449" s="243"/>
      <c r="F449" s="243"/>
      <c r="G449" s="243"/>
      <c r="H449" s="243"/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</row>
    <row r="450" spans="1:26" ht="18.75" customHeight="1">
      <c r="A450" s="243"/>
      <c r="B450" s="243"/>
      <c r="C450" s="243"/>
      <c r="D450" s="243"/>
      <c r="E450" s="243"/>
      <c r="F450" s="243"/>
      <c r="G450" s="243"/>
      <c r="H450" s="243"/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</row>
    <row r="451" spans="1:26" ht="18.75" customHeight="1">
      <c r="A451" s="243"/>
      <c r="B451" s="243"/>
      <c r="C451" s="243"/>
      <c r="D451" s="243"/>
      <c r="E451" s="243"/>
      <c r="F451" s="243"/>
      <c r="G451" s="243"/>
      <c r="H451" s="243"/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</row>
    <row r="452" spans="1:26" ht="18.75" customHeight="1">
      <c r="A452" s="243"/>
      <c r="B452" s="243"/>
      <c r="C452" s="243"/>
      <c r="D452" s="243"/>
      <c r="E452" s="243"/>
      <c r="F452" s="243"/>
      <c r="G452" s="243"/>
      <c r="H452" s="243"/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</row>
    <row r="453" spans="1:26" ht="18.75" customHeight="1">
      <c r="A453" s="243"/>
      <c r="B453" s="243"/>
      <c r="C453" s="243"/>
      <c r="D453" s="243"/>
      <c r="E453" s="243"/>
      <c r="F453" s="243"/>
      <c r="G453" s="243"/>
      <c r="H453" s="243"/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</row>
    <row r="454" spans="1:26" ht="18.75" customHeight="1">
      <c r="A454" s="243"/>
      <c r="B454" s="243"/>
      <c r="C454" s="243"/>
      <c r="D454" s="243"/>
      <c r="E454" s="243"/>
      <c r="F454" s="243"/>
      <c r="G454" s="243"/>
      <c r="H454" s="243"/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</row>
    <row r="455" spans="1:26" ht="18.75" customHeight="1">
      <c r="A455" s="243"/>
      <c r="B455" s="243"/>
      <c r="C455" s="243"/>
      <c r="D455" s="243"/>
      <c r="E455" s="243"/>
      <c r="F455" s="243"/>
      <c r="G455" s="243"/>
      <c r="H455" s="243"/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</row>
    <row r="456" spans="1:26" ht="18.75" customHeight="1">
      <c r="A456" s="243"/>
      <c r="B456" s="243"/>
      <c r="C456" s="243"/>
      <c r="D456" s="243"/>
      <c r="E456" s="243"/>
      <c r="F456" s="243"/>
      <c r="G456" s="243"/>
      <c r="H456" s="243"/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</row>
    <row r="457" spans="1:26" ht="18.75" customHeight="1">
      <c r="A457" s="243"/>
      <c r="B457" s="243"/>
      <c r="C457" s="243"/>
      <c r="D457" s="243"/>
      <c r="E457" s="243"/>
      <c r="F457" s="243"/>
      <c r="G457" s="243"/>
      <c r="H457" s="243"/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</row>
    <row r="458" spans="1:26" ht="18.75" customHeight="1">
      <c r="A458" s="243"/>
      <c r="B458" s="243"/>
      <c r="C458" s="243"/>
      <c r="D458" s="243"/>
      <c r="E458" s="243"/>
      <c r="F458" s="243"/>
      <c r="G458" s="243"/>
      <c r="H458" s="243"/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</row>
    <row r="459" spans="1:26" ht="18.75" customHeight="1">
      <c r="A459" s="243"/>
      <c r="B459" s="243"/>
      <c r="C459" s="243"/>
      <c r="D459" s="243"/>
      <c r="E459" s="243"/>
      <c r="F459" s="243"/>
      <c r="G459" s="243"/>
      <c r="H459" s="243"/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</row>
    <row r="460" spans="1:26" ht="18.75" customHeight="1">
      <c r="A460" s="243"/>
      <c r="B460" s="243"/>
      <c r="C460" s="243"/>
      <c r="D460" s="243"/>
      <c r="E460" s="243"/>
      <c r="F460" s="243"/>
      <c r="G460" s="243"/>
      <c r="H460" s="243"/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</row>
    <row r="461" spans="1:26" ht="18.75" customHeight="1">
      <c r="A461" s="243"/>
      <c r="B461" s="243"/>
      <c r="C461" s="243"/>
      <c r="D461" s="243"/>
      <c r="E461" s="243"/>
      <c r="F461" s="243"/>
      <c r="G461" s="243"/>
      <c r="H461" s="243"/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</row>
    <row r="462" spans="1:26" ht="18.75" customHeight="1">
      <c r="A462" s="243"/>
      <c r="B462" s="243"/>
      <c r="C462" s="243"/>
      <c r="D462" s="243"/>
      <c r="E462" s="243"/>
      <c r="F462" s="243"/>
      <c r="G462" s="243"/>
      <c r="H462" s="243"/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</row>
    <row r="463" spans="1:26" ht="18.75" customHeight="1">
      <c r="A463" s="243"/>
      <c r="B463" s="243"/>
      <c r="C463" s="243"/>
      <c r="D463" s="243"/>
      <c r="E463" s="243"/>
      <c r="F463" s="243"/>
      <c r="G463" s="243"/>
      <c r="H463" s="243"/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</row>
    <row r="464" spans="1:26" ht="18.75" customHeight="1">
      <c r="A464" s="243"/>
      <c r="B464" s="243"/>
      <c r="C464" s="243"/>
      <c r="D464" s="243"/>
      <c r="E464" s="243"/>
      <c r="F464" s="243"/>
      <c r="G464" s="243"/>
      <c r="H464" s="243"/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</row>
    <row r="465" spans="1:26" ht="18.75" customHeight="1">
      <c r="A465" s="243"/>
      <c r="B465" s="243"/>
      <c r="C465" s="243"/>
      <c r="D465" s="243"/>
      <c r="E465" s="243"/>
      <c r="F465" s="243"/>
      <c r="G465" s="243"/>
      <c r="H465" s="243"/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</row>
    <row r="466" spans="1:26" ht="18.75" customHeight="1">
      <c r="A466" s="243"/>
      <c r="B466" s="243"/>
      <c r="C466" s="243"/>
      <c r="D466" s="243"/>
      <c r="E466" s="243"/>
      <c r="F466" s="243"/>
      <c r="G466" s="243"/>
      <c r="H466" s="243"/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</row>
    <row r="467" spans="1:26" ht="18.75" customHeight="1">
      <c r="A467" s="243"/>
      <c r="B467" s="243"/>
      <c r="C467" s="243"/>
      <c r="D467" s="243"/>
      <c r="E467" s="243"/>
      <c r="F467" s="243"/>
      <c r="G467" s="243"/>
      <c r="H467" s="243"/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</row>
    <row r="468" spans="1:26" ht="18.75" customHeight="1">
      <c r="A468" s="243"/>
      <c r="B468" s="243"/>
      <c r="C468" s="243"/>
      <c r="D468" s="243"/>
      <c r="E468" s="243"/>
      <c r="F468" s="243"/>
      <c r="G468" s="243"/>
      <c r="H468" s="243"/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</row>
    <row r="469" spans="1:26" ht="18.75" customHeight="1">
      <c r="A469" s="243"/>
      <c r="B469" s="243"/>
      <c r="C469" s="243"/>
      <c r="D469" s="243"/>
      <c r="E469" s="243"/>
      <c r="F469" s="243"/>
      <c r="G469" s="243"/>
      <c r="H469" s="243"/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</row>
    <row r="470" spans="1:26" ht="18.75" customHeight="1">
      <c r="A470" s="243"/>
      <c r="B470" s="243"/>
      <c r="C470" s="243"/>
      <c r="D470" s="243"/>
      <c r="E470" s="243"/>
      <c r="F470" s="243"/>
      <c r="G470" s="243"/>
      <c r="H470" s="243"/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</row>
    <row r="471" spans="1:26" ht="18.75" customHeight="1">
      <c r="A471" s="243"/>
      <c r="B471" s="243"/>
      <c r="C471" s="243"/>
      <c r="D471" s="243"/>
      <c r="E471" s="243"/>
      <c r="F471" s="243"/>
      <c r="G471" s="243"/>
      <c r="H471" s="243"/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</row>
    <row r="472" spans="1:26" ht="18.75" customHeight="1">
      <c r="A472" s="243"/>
      <c r="B472" s="243"/>
      <c r="C472" s="243"/>
      <c r="D472" s="243"/>
      <c r="E472" s="243"/>
      <c r="F472" s="243"/>
      <c r="G472" s="243"/>
      <c r="H472" s="243"/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</row>
    <row r="473" spans="1:26" ht="18.75" customHeight="1">
      <c r="A473" s="243"/>
      <c r="B473" s="243"/>
      <c r="C473" s="243"/>
      <c r="D473" s="243"/>
      <c r="E473" s="243"/>
      <c r="F473" s="243"/>
      <c r="G473" s="243"/>
      <c r="H473" s="243"/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</row>
    <row r="474" spans="1:26" ht="18.75" customHeight="1">
      <c r="A474" s="243"/>
      <c r="B474" s="243"/>
      <c r="C474" s="243"/>
      <c r="D474" s="243"/>
      <c r="E474" s="243"/>
      <c r="F474" s="243"/>
      <c r="G474" s="243"/>
      <c r="H474" s="243"/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</row>
    <row r="475" spans="1:26" ht="18.75" customHeight="1">
      <c r="A475" s="243"/>
      <c r="B475" s="243"/>
      <c r="C475" s="243"/>
      <c r="D475" s="243"/>
      <c r="E475" s="243"/>
      <c r="F475" s="243"/>
      <c r="G475" s="243"/>
      <c r="H475" s="243"/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</row>
    <row r="476" spans="1:26" ht="18.75" customHeight="1">
      <c r="A476" s="243"/>
      <c r="B476" s="243"/>
      <c r="C476" s="243"/>
      <c r="D476" s="243"/>
      <c r="E476" s="243"/>
      <c r="F476" s="243"/>
      <c r="G476" s="243"/>
      <c r="H476" s="243"/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</row>
    <row r="477" spans="1:26" ht="18.75" customHeight="1">
      <c r="A477" s="243"/>
      <c r="B477" s="243"/>
      <c r="C477" s="243"/>
      <c r="D477" s="243"/>
      <c r="E477" s="243"/>
      <c r="F477" s="243"/>
      <c r="G477" s="243"/>
      <c r="H477" s="243"/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</row>
    <row r="478" spans="1:26" ht="18.75" customHeight="1">
      <c r="A478" s="243"/>
      <c r="B478" s="243"/>
      <c r="C478" s="243"/>
      <c r="D478" s="243"/>
      <c r="E478" s="243"/>
      <c r="F478" s="243"/>
      <c r="G478" s="243"/>
      <c r="H478" s="243"/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</row>
    <row r="479" spans="1:26" ht="18.75" customHeight="1">
      <c r="A479" s="243"/>
      <c r="B479" s="243"/>
      <c r="C479" s="243"/>
      <c r="D479" s="243"/>
      <c r="E479" s="243"/>
      <c r="F479" s="243"/>
      <c r="G479" s="243"/>
      <c r="H479" s="243"/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</row>
    <row r="480" spans="1:26" ht="18.75" customHeight="1">
      <c r="A480" s="243"/>
      <c r="B480" s="243"/>
      <c r="C480" s="243"/>
      <c r="D480" s="243"/>
      <c r="E480" s="243"/>
      <c r="F480" s="243"/>
      <c r="G480" s="243"/>
      <c r="H480" s="243"/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</row>
    <row r="481" spans="1:26" ht="18.75" customHeight="1">
      <c r="A481" s="243"/>
      <c r="B481" s="243"/>
      <c r="C481" s="243"/>
      <c r="D481" s="243"/>
      <c r="E481" s="243"/>
      <c r="F481" s="243"/>
      <c r="G481" s="243"/>
      <c r="H481" s="243"/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</row>
    <row r="482" spans="1:26" ht="18.75" customHeight="1">
      <c r="A482" s="243"/>
      <c r="B482" s="243"/>
      <c r="C482" s="243"/>
      <c r="D482" s="243"/>
      <c r="E482" s="243"/>
      <c r="F482" s="243"/>
      <c r="G482" s="243"/>
      <c r="H482" s="243"/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</row>
    <row r="483" spans="1:26" ht="18.75" customHeight="1">
      <c r="A483" s="243"/>
      <c r="B483" s="243"/>
      <c r="C483" s="243"/>
      <c r="D483" s="243"/>
      <c r="E483" s="243"/>
      <c r="F483" s="243"/>
      <c r="G483" s="243"/>
      <c r="H483" s="243"/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</row>
    <row r="484" spans="1:26" ht="18.75" customHeight="1">
      <c r="A484" s="243"/>
      <c r="B484" s="243"/>
      <c r="C484" s="243"/>
      <c r="D484" s="243"/>
      <c r="E484" s="243"/>
      <c r="F484" s="243"/>
      <c r="G484" s="243"/>
      <c r="H484" s="243"/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</row>
    <row r="485" spans="1:26" ht="18.75" customHeight="1">
      <c r="A485" s="243"/>
      <c r="B485" s="243"/>
      <c r="C485" s="243"/>
      <c r="D485" s="243"/>
      <c r="E485" s="243"/>
      <c r="F485" s="243"/>
      <c r="G485" s="243"/>
      <c r="H485" s="243"/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</row>
    <row r="486" spans="1:26" ht="18.75" customHeight="1">
      <c r="A486" s="243"/>
      <c r="B486" s="243"/>
      <c r="C486" s="243"/>
      <c r="D486" s="243"/>
      <c r="E486" s="243"/>
      <c r="F486" s="243"/>
      <c r="G486" s="243"/>
      <c r="H486" s="243"/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</row>
    <row r="487" spans="1:26" ht="18.75" customHeight="1">
      <c r="A487" s="243"/>
      <c r="B487" s="243"/>
      <c r="C487" s="243"/>
      <c r="D487" s="243"/>
      <c r="E487" s="243"/>
      <c r="F487" s="243"/>
      <c r="G487" s="243"/>
      <c r="H487" s="243"/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</row>
    <row r="488" spans="1:26" ht="18.75" customHeight="1">
      <c r="A488" s="243"/>
      <c r="B488" s="243"/>
      <c r="C488" s="243"/>
      <c r="D488" s="243"/>
      <c r="E488" s="243"/>
      <c r="F488" s="243"/>
      <c r="G488" s="243"/>
      <c r="H488" s="243"/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</row>
    <row r="489" spans="1:26" ht="18.75" customHeight="1">
      <c r="A489" s="243"/>
      <c r="B489" s="243"/>
      <c r="C489" s="243"/>
      <c r="D489" s="243"/>
      <c r="E489" s="243"/>
      <c r="F489" s="243"/>
      <c r="G489" s="243"/>
      <c r="H489" s="243"/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</row>
    <row r="490" spans="1:26" ht="18.75" customHeight="1">
      <c r="A490" s="243"/>
      <c r="B490" s="243"/>
      <c r="C490" s="243"/>
      <c r="D490" s="243"/>
      <c r="E490" s="243"/>
      <c r="F490" s="243"/>
      <c r="G490" s="243"/>
      <c r="H490" s="243"/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</row>
    <row r="491" spans="1:26" ht="18.75" customHeight="1">
      <c r="A491" s="243"/>
      <c r="B491" s="243"/>
      <c r="C491" s="243"/>
      <c r="D491" s="243"/>
      <c r="E491" s="243"/>
      <c r="F491" s="243"/>
      <c r="G491" s="243"/>
      <c r="H491" s="243"/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</row>
    <row r="492" spans="1:26" ht="18.75" customHeight="1">
      <c r="A492" s="243"/>
      <c r="B492" s="243"/>
      <c r="C492" s="243"/>
      <c r="D492" s="243"/>
      <c r="E492" s="243"/>
      <c r="F492" s="243"/>
      <c r="G492" s="243"/>
      <c r="H492" s="243"/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</row>
    <row r="493" spans="1:26" ht="18.75" customHeight="1">
      <c r="A493" s="243"/>
      <c r="B493" s="243"/>
      <c r="C493" s="243"/>
      <c r="D493" s="243"/>
      <c r="E493" s="243"/>
      <c r="F493" s="243"/>
      <c r="G493" s="243"/>
      <c r="H493" s="243"/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</row>
    <row r="494" spans="1:26" ht="18.75" customHeight="1">
      <c r="A494" s="243"/>
      <c r="B494" s="243"/>
      <c r="C494" s="243"/>
      <c r="D494" s="243"/>
      <c r="E494" s="243"/>
      <c r="F494" s="243"/>
      <c r="G494" s="243"/>
      <c r="H494" s="243"/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</row>
    <row r="495" spans="1:26" ht="18.75" customHeight="1">
      <c r="A495" s="243"/>
      <c r="B495" s="243"/>
      <c r="C495" s="243"/>
      <c r="D495" s="243"/>
      <c r="E495" s="243"/>
      <c r="F495" s="243"/>
      <c r="G495" s="243"/>
      <c r="H495" s="243"/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</row>
    <row r="496" spans="1:26" ht="18.75" customHeight="1">
      <c r="A496" s="243"/>
      <c r="B496" s="243"/>
      <c r="C496" s="243"/>
      <c r="D496" s="243"/>
      <c r="E496" s="243"/>
      <c r="F496" s="243"/>
      <c r="G496" s="243"/>
      <c r="H496" s="243"/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</row>
    <row r="497" spans="1:26" ht="18.75" customHeight="1">
      <c r="A497" s="243"/>
      <c r="B497" s="243"/>
      <c r="C497" s="243"/>
      <c r="D497" s="243"/>
      <c r="E497" s="243"/>
      <c r="F497" s="243"/>
      <c r="G497" s="243"/>
      <c r="H497" s="243"/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</row>
    <row r="498" spans="1:26" ht="18.75" customHeight="1">
      <c r="A498" s="243"/>
      <c r="B498" s="243"/>
      <c r="C498" s="243"/>
      <c r="D498" s="243"/>
      <c r="E498" s="243"/>
      <c r="F498" s="243"/>
      <c r="G498" s="243"/>
      <c r="H498" s="243"/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</row>
    <row r="499" spans="1:26" ht="18.75" customHeight="1">
      <c r="A499" s="243"/>
      <c r="B499" s="243"/>
      <c r="C499" s="243"/>
      <c r="D499" s="243"/>
      <c r="E499" s="243"/>
      <c r="F499" s="243"/>
      <c r="G499" s="243"/>
      <c r="H499" s="243"/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</row>
    <row r="500" spans="1:26" ht="18.75" customHeight="1">
      <c r="A500" s="243"/>
      <c r="B500" s="243"/>
      <c r="C500" s="243"/>
      <c r="D500" s="243"/>
      <c r="E500" s="243"/>
      <c r="F500" s="243"/>
      <c r="G500" s="243"/>
      <c r="H500" s="243"/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</row>
    <row r="501" spans="1:26" ht="18.75" customHeight="1">
      <c r="A501" s="243"/>
      <c r="B501" s="243"/>
      <c r="C501" s="243"/>
      <c r="D501" s="243"/>
      <c r="E501" s="243"/>
      <c r="F501" s="243"/>
      <c r="G501" s="243"/>
      <c r="H501" s="243"/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</row>
    <row r="502" spans="1:26" ht="18.75" customHeight="1">
      <c r="A502" s="243"/>
      <c r="B502" s="243"/>
      <c r="C502" s="243"/>
      <c r="D502" s="243"/>
      <c r="E502" s="243"/>
      <c r="F502" s="243"/>
      <c r="G502" s="243"/>
      <c r="H502" s="243"/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</row>
    <row r="503" spans="1:26" ht="18.75" customHeight="1">
      <c r="A503" s="243"/>
      <c r="B503" s="243"/>
      <c r="C503" s="243"/>
      <c r="D503" s="243"/>
      <c r="E503" s="243"/>
      <c r="F503" s="243"/>
      <c r="G503" s="243"/>
      <c r="H503" s="243"/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</row>
    <row r="504" spans="1:26" ht="18.75" customHeight="1">
      <c r="A504" s="243"/>
      <c r="B504" s="243"/>
      <c r="C504" s="243"/>
      <c r="D504" s="243"/>
      <c r="E504" s="243"/>
      <c r="F504" s="243"/>
      <c r="G504" s="243"/>
      <c r="H504" s="243"/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</row>
    <row r="505" spans="1:26" ht="18.75" customHeight="1">
      <c r="A505" s="243"/>
      <c r="B505" s="243"/>
      <c r="C505" s="243"/>
      <c r="D505" s="243"/>
      <c r="E505" s="243"/>
      <c r="F505" s="243"/>
      <c r="G505" s="243"/>
      <c r="H505" s="243"/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</row>
    <row r="506" spans="1:26" ht="18.75" customHeight="1">
      <c r="A506" s="243"/>
      <c r="B506" s="243"/>
      <c r="C506" s="243"/>
      <c r="D506" s="243"/>
      <c r="E506" s="243"/>
      <c r="F506" s="243"/>
      <c r="G506" s="243"/>
      <c r="H506" s="243"/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</row>
    <row r="507" spans="1:26" ht="18.75" customHeight="1">
      <c r="A507" s="243"/>
      <c r="B507" s="243"/>
      <c r="C507" s="243"/>
      <c r="D507" s="243"/>
      <c r="E507" s="243"/>
      <c r="F507" s="243"/>
      <c r="G507" s="243"/>
      <c r="H507" s="243"/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</row>
    <row r="508" spans="1:26" ht="18.75" customHeight="1">
      <c r="A508" s="243"/>
      <c r="B508" s="243"/>
      <c r="C508" s="243"/>
      <c r="D508" s="243"/>
      <c r="E508" s="243"/>
      <c r="F508" s="243"/>
      <c r="G508" s="243"/>
      <c r="H508" s="243"/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</row>
    <row r="509" spans="1:26" ht="18.75" customHeight="1">
      <c r="A509" s="243"/>
      <c r="B509" s="243"/>
      <c r="C509" s="243"/>
      <c r="D509" s="243"/>
      <c r="E509" s="243"/>
      <c r="F509" s="243"/>
      <c r="G509" s="243"/>
      <c r="H509" s="243"/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</row>
    <row r="510" spans="1:26" ht="18.75" customHeight="1">
      <c r="A510" s="243"/>
      <c r="B510" s="243"/>
      <c r="C510" s="243"/>
      <c r="D510" s="243"/>
      <c r="E510" s="243"/>
      <c r="F510" s="243"/>
      <c r="G510" s="243"/>
      <c r="H510" s="243"/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</row>
    <row r="511" spans="1:26" ht="18.75" customHeight="1">
      <c r="A511" s="243"/>
      <c r="B511" s="243"/>
      <c r="C511" s="243"/>
      <c r="D511" s="243"/>
      <c r="E511" s="243"/>
      <c r="F511" s="243"/>
      <c r="G511" s="243"/>
      <c r="H511" s="243"/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</row>
    <row r="512" spans="1:26" ht="18.75" customHeight="1">
      <c r="A512" s="243"/>
      <c r="B512" s="243"/>
      <c r="C512" s="243"/>
      <c r="D512" s="243"/>
      <c r="E512" s="243"/>
      <c r="F512" s="243"/>
      <c r="G512" s="243"/>
      <c r="H512" s="243"/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</row>
    <row r="513" spans="1:26" ht="18.75" customHeight="1">
      <c r="A513" s="243"/>
      <c r="B513" s="243"/>
      <c r="C513" s="243"/>
      <c r="D513" s="243"/>
      <c r="E513" s="243"/>
      <c r="F513" s="243"/>
      <c r="G513" s="243"/>
      <c r="H513" s="243"/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</row>
    <row r="514" spans="1:26" ht="18.75" customHeight="1">
      <c r="A514" s="243"/>
      <c r="B514" s="243"/>
      <c r="C514" s="243"/>
      <c r="D514" s="243"/>
      <c r="E514" s="243"/>
      <c r="F514" s="243"/>
      <c r="G514" s="243"/>
      <c r="H514" s="243"/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</row>
    <row r="515" spans="1:26" ht="18.75" customHeight="1">
      <c r="A515" s="243"/>
      <c r="B515" s="243"/>
      <c r="C515" s="243"/>
      <c r="D515" s="243"/>
      <c r="E515" s="243"/>
      <c r="F515" s="243"/>
      <c r="G515" s="243"/>
      <c r="H515" s="243"/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</row>
    <row r="516" spans="1:26" ht="18.75" customHeight="1">
      <c r="A516" s="243"/>
      <c r="B516" s="243"/>
      <c r="C516" s="243"/>
      <c r="D516" s="243"/>
      <c r="E516" s="243"/>
      <c r="F516" s="243"/>
      <c r="G516" s="243"/>
      <c r="H516" s="243"/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</row>
    <row r="517" spans="1:26" ht="18.75" customHeight="1">
      <c r="A517" s="243"/>
      <c r="B517" s="243"/>
      <c r="C517" s="243"/>
      <c r="D517" s="243"/>
      <c r="E517" s="243"/>
      <c r="F517" s="243"/>
      <c r="G517" s="243"/>
      <c r="H517" s="243"/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</row>
    <row r="518" spans="1:26" ht="18.75" customHeight="1">
      <c r="A518" s="243"/>
      <c r="B518" s="243"/>
      <c r="C518" s="243"/>
      <c r="D518" s="243"/>
      <c r="E518" s="243"/>
      <c r="F518" s="243"/>
      <c r="G518" s="243"/>
      <c r="H518" s="243"/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</row>
    <row r="519" spans="1:26" ht="18.75" customHeight="1">
      <c r="A519" s="243"/>
      <c r="B519" s="243"/>
      <c r="C519" s="243"/>
      <c r="D519" s="243"/>
      <c r="E519" s="243"/>
      <c r="F519" s="243"/>
      <c r="G519" s="243"/>
      <c r="H519" s="243"/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</row>
    <row r="520" spans="1:26" ht="18.75" customHeight="1">
      <c r="A520" s="243"/>
      <c r="B520" s="243"/>
      <c r="C520" s="243"/>
      <c r="D520" s="243"/>
      <c r="E520" s="243"/>
      <c r="F520" s="243"/>
      <c r="G520" s="243"/>
      <c r="H520" s="243"/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</row>
    <row r="521" spans="1:26" ht="18.75" customHeight="1">
      <c r="A521" s="243"/>
      <c r="B521" s="243"/>
      <c r="C521" s="243"/>
      <c r="D521" s="243"/>
      <c r="E521" s="243"/>
      <c r="F521" s="243"/>
      <c r="G521" s="243"/>
      <c r="H521" s="243"/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</row>
    <row r="522" spans="1:26" ht="18.75" customHeight="1">
      <c r="A522" s="243"/>
      <c r="B522" s="243"/>
      <c r="C522" s="243"/>
      <c r="D522" s="243"/>
      <c r="E522" s="243"/>
      <c r="F522" s="243"/>
      <c r="G522" s="243"/>
      <c r="H522" s="243"/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</row>
    <row r="523" spans="1:26" ht="18.75" customHeight="1">
      <c r="A523" s="243"/>
      <c r="B523" s="243"/>
      <c r="C523" s="243"/>
      <c r="D523" s="243"/>
      <c r="E523" s="243"/>
      <c r="F523" s="243"/>
      <c r="G523" s="243"/>
      <c r="H523" s="243"/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</row>
    <row r="524" spans="1:26" ht="18.75" customHeight="1">
      <c r="A524" s="243"/>
      <c r="B524" s="243"/>
      <c r="C524" s="243"/>
      <c r="D524" s="243"/>
      <c r="E524" s="243"/>
      <c r="F524" s="243"/>
      <c r="G524" s="243"/>
      <c r="H524" s="243"/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</row>
    <row r="525" spans="1:26" ht="18.75" customHeight="1">
      <c r="A525" s="243"/>
      <c r="B525" s="243"/>
      <c r="C525" s="243"/>
      <c r="D525" s="243"/>
      <c r="E525" s="243"/>
      <c r="F525" s="243"/>
      <c r="G525" s="243"/>
      <c r="H525" s="243"/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</row>
    <row r="526" spans="1:26" ht="18.75" customHeight="1">
      <c r="A526" s="243"/>
      <c r="B526" s="243"/>
      <c r="C526" s="243"/>
      <c r="D526" s="243"/>
      <c r="E526" s="243"/>
      <c r="F526" s="243"/>
      <c r="G526" s="243"/>
      <c r="H526" s="243"/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</row>
    <row r="527" spans="1:26" ht="18.75" customHeight="1">
      <c r="A527" s="243"/>
      <c r="B527" s="243"/>
      <c r="C527" s="243"/>
      <c r="D527" s="243"/>
      <c r="E527" s="243"/>
      <c r="F527" s="243"/>
      <c r="G527" s="243"/>
      <c r="H527" s="243"/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</row>
    <row r="528" spans="1:26" ht="18.75" customHeight="1">
      <c r="A528" s="243"/>
      <c r="B528" s="243"/>
      <c r="C528" s="243"/>
      <c r="D528" s="243"/>
      <c r="E528" s="243"/>
      <c r="F528" s="243"/>
      <c r="G528" s="243"/>
      <c r="H528" s="243"/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</row>
    <row r="529" spans="1:26" ht="18.75" customHeight="1">
      <c r="A529" s="243"/>
      <c r="B529" s="243"/>
      <c r="C529" s="243"/>
      <c r="D529" s="243"/>
      <c r="E529" s="243"/>
      <c r="F529" s="243"/>
      <c r="G529" s="243"/>
      <c r="H529" s="243"/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</row>
    <row r="530" spans="1:26" ht="18.75" customHeight="1">
      <c r="A530" s="243"/>
      <c r="B530" s="243"/>
      <c r="C530" s="243"/>
      <c r="D530" s="243"/>
      <c r="E530" s="243"/>
      <c r="F530" s="243"/>
      <c r="G530" s="243"/>
      <c r="H530" s="243"/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</row>
    <row r="531" spans="1:26" ht="18.75" customHeight="1">
      <c r="A531" s="243"/>
      <c r="B531" s="243"/>
      <c r="C531" s="243"/>
      <c r="D531" s="243"/>
      <c r="E531" s="243"/>
      <c r="F531" s="243"/>
      <c r="G531" s="243"/>
      <c r="H531" s="243"/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</row>
    <row r="532" spans="1:26" ht="18.75" customHeight="1">
      <c r="A532" s="243"/>
      <c r="B532" s="243"/>
      <c r="C532" s="243"/>
      <c r="D532" s="243"/>
      <c r="E532" s="243"/>
      <c r="F532" s="243"/>
      <c r="G532" s="243"/>
      <c r="H532" s="243"/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</row>
    <row r="533" spans="1:26" ht="18.75" customHeight="1">
      <c r="A533" s="243"/>
      <c r="B533" s="243"/>
      <c r="C533" s="243"/>
      <c r="D533" s="243"/>
      <c r="E533" s="243"/>
      <c r="F533" s="243"/>
      <c r="G533" s="243"/>
      <c r="H533" s="243"/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</row>
    <row r="534" spans="1:26" ht="18.75" customHeight="1">
      <c r="A534" s="243"/>
      <c r="B534" s="243"/>
      <c r="C534" s="243"/>
      <c r="D534" s="243"/>
      <c r="E534" s="243"/>
      <c r="F534" s="243"/>
      <c r="G534" s="243"/>
      <c r="H534" s="243"/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</row>
    <row r="535" spans="1:26" ht="18.75" customHeight="1">
      <c r="A535" s="243"/>
      <c r="B535" s="243"/>
      <c r="C535" s="243"/>
      <c r="D535" s="243"/>
      <c r="E535" s="243"/>
      <c r="F535" s="243"/>
      <c r="G535" s="243"/>
      <c r="H535" s="243"/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</row>
    <row r="536" spans="1:26" ht="18.75" customHeight="1">
      <c r="A536" s="243"/>
      <c r="B536" s="243"/>
      <c r="C536" s="243"/>
      <c r="D536" s="243"/>
      <c r="E536" s="243"/>
      <c r="F536" s="243"/>
      <c r="G536" s="243"/>
      <c r="H536" s="243"/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</row>
    <row r="537" spans="1:26" ht="18.75" customHeight="1">
      <c r="A537" s="243"/>
      <c r="B537" s="243"/>
      <c r="C537" s="243"/>
      <c r="D537" s="243"/>
      <c r="E537" s="243"/>
      <c r="F537" s="243"/>
      <c r="G537" s="243"/>
      <c r="H537" s="243"/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</row>
    <row r="538" spans="1:26" ht="18.75" customHeight="1">
      <c r="A538" s="243"/>
      <c r="B538" s="243"/>
      <c r="C538" s="243"/>
      <c r="D538" s="243"/>
      <c r="E538" s="243"/>
      <c r="F538" s="243"/>
      <c r="G538" s="243"/>
      <c r="H538" s="243"/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</row>
    <row r="539" spans="1:26" ht="18.75" customHeight="1">
      <c r="A539" s="243"/>
      <c r="B539" s="243"/>
      <c r="C539" s="243"/>
      <c r="D539" s="243"/>
      <c r="E539" s="243"/>
      <c r="F539" s="243"/>
      <c r="G539" s="243"/>
      <c r="H539" s="243"/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</row>
    <row r="540" spans="1:26" ht="18.75" customHeight="1">
      <c r="A540" s="243"/>
      <c r="B540" s="243"/>
      <c r="C540" s="243"/>
      <c r="D540" s="243"/>
      <c r="E540" s="243"/>
      <c r="F540" s="243"/>
      <c r="G540" s="243"/>
      <c r="H540" s="243"/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</row>
    <row r="541" spans="1:26" ht="18.75" customHeight="1">
      <c r="A541" s="243"/>
      <c r="B541" s="243"/>
      <c r="C541" s="243"/>
      <c r="D541" s="243"/>
      <c r="E541" s="243"/>
      <c r="F541" s="243"/>
      <c r="G541" s="243"/>
      <c r="H541" s="243"/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</row>
    <row r="542" spans="1:26" ht="18.75" customHeight="1">
      <c r="A542" s="243"/>
      <c r="B542" s="243"/>
      <c r="C542" s="243"/>
      <c r="D542" s="243"/>
      <c r="E542" s="243"/>
      <c r="F542" s="243"/>
      <c r="G542" s="243"/>
      <c r="H542" s="243"/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</row>
    <row r="543" spans="1:26" ht="18.75" customHeight="1">
      <c r="A543" s="243"/>
      <c r="B543" s="243"/>
      <c r="C543" s="243"/>
      <c r="D543" s="243"/>
      <c r="E543" s="243"/>
      <c r="F543" s="243"/>
      <c r="G543" s="243"/>
      <c r="H543" s="243"/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</row>
    <row r="544" spans="1:26" ht="18.75" customHeight="1">
      <c r="A544" s="243"/>
      <c r="B544" s="243"/>
      <c r="C544" s="243"/>
      <c r="D544" s="243"/>
      <c r="E544" s="243"/>
      <c r="F544" s="243"/>
      <c r="G544" s="243"/>
      <c r="H544" s="243"/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</row>
    <row r="545" spans="1:26" ht="18.75" customHeight="1">
      <c r="A545" s="243"/>
      <c r="B545" s="243"/>
      <c r="C545" s="243"/>
      <c r="D545" s="243"/>
      <c r="E545" s="243"/>
      <c r="F545" s="243"/>
      <c r="G545" s="243"/>
      <c r="H545" s="243"/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</row>
    <row r="546" spans="1:26" ht="18.75" customHeight="1">
      <c r="A546" s="243"/>
      <c r="B546" s="243"/>
      <c r="C546" s="243"/>
      <c r="D546" s="243"/>
      <c r="E546" s="243"/>
      <c r="F546" s="243"/>
      <c r="G546" s="243"/>
      <c r="H546" s="243"/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</row>
    <row r="547" spans="1:26" ht="18.75" customHeight="1">
      <c r="A547" s="243"/>
      <c r="B547" s="243"/>
      <c r="C547" s="243"/>
      <c r="D547" s="243"/>
      <c r="E547" s="243"/>
      <c r="F547" s="243"/>
      <c r="G547" s="243"/>
      <c r="H547" s="243"/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</row>
    <row r="548" spans="1:26" ht="18.75" customHeight="1">
      <c r="A548" s="243"/>
      <c r="B548" s="243"/>
      <c r="C548" s="243"/>
      <c r="D548" s="243"/>
      <c r="E548" s="243"/>
      <c r="F548" s="243"/>
      <c r="G548" s="243"/>
      <c r="H548" s="243"/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</row>
    <row r="549" spans="1:26" ht="18.75" customHeight="1">
      <c r="A549" s="243"/>
      <c r="B549" s="243"/>
      <c r="C549" s="243"/>
      <c r="D549" s="243"/>
      <c r="E549" s="243"/>
      <c r="F549" s="243"/>
      <c r="G549" s="243"/>
      <c r="H549" s="243"/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</row>
    <row r="550" spans="1:26" ht="18.75" customHeight="1">
      <c r="A550" s="243"/>
      <c r="B550" s="243"/>
      <c r="C550" s="243"/>
      <c r="D550" s="243"/>
      <c r="E550" s="243"/>
      <c r="F550" s="243"/>
      <c r="G550" s="243"/>
      <c r="H550" s="243"/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</row>
    <row r="551" spans="1:26" ht="18.75" customHeight="1">
      <c r="A551" s="243"/>
      <c r="B551" s="243"/>
      <c r="C551" s="243"/>
      <c r="D551" s="243"/>
      <c r="E551" s="243"/>
      <c r="F551" s="243"/>
      <c r="G551" s="243"/>
      <c r="H551" s="243"/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</row>
    <row r="552" spans="1:26" ht="18.75" customHeight="1">
      <c r="A552" s="243"/>
      <c r="B552" s="243"/>
      <c r="C552" s="243"/>
      <c r="D552" s="243"/>
      <c r="E552" s="243"/>
      <c r="F552" s="243"/>
      <c r="G552" s="243"/>
      <c r="H552" s="243"/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</row>
    <row r="553" spans="1:26" ht="18.75" customHeight="1">
      <c r="A553" s="243"/>
      <c r="B553" s="243"/>
      <c r="C553" s="243"/>
      <c r="D553" s="243"/>
      <c r="E553" s="243"/>
      <c r="F553" s="243"/>
      <c r="G553" s="243"/>
      <c r="H553" s="243"/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</row>
    <row r="554" spans="1:26" ht="18.75" customHeight="1">
      <c r="A554" s="243"/>
      <c r="B554" s="243"/>
      <c r="C554" s="243"/>
      <c r="D554" s="243"/>
      <c r="E554" s="243"/>
      <c r="F554" s="243"/>
      <c r="G554" s="243"/>
      <c r="H554" s="243"/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</row>
    <row r="555" spans="1:26" ht="18.75" customHeight="1">
      <c r="A555" s="243"/>
      <c r="B555" s="243"/>
      <c r="C555" s="243"/>
      <c r="D555" s="243"/>
      <c r="E555" s="243"/>
      <c r="F555" s="243"/>
      <c r="G555" s="243"/>
      <c r="H555" s="243"/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</row>
    <row r="556" spans="1:26" ht="18.75" customHeight="1">
      <c r="A556" s="243"/>
      <c r="B556" s="243"/>
      <c r="C556" s="243"/>
      <c r="D556" s="243"/>
      <c r="E556" s="243"/>
      <c r="F556" s="243"/>
      <c r="G556" s="243"/>
      <c r="H556" s="243"/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</row>
    <row r="557" spans="1:26" ht="18.75" customHeight="1">
      <c r="A557" s="243"/>
      <c r="B557" s="243"/>
      <c r="C557" s="243"/>
      <c r="D557" s="243"/>
      <c r="E557" s="243"/>
      <c r="F557" s="243"/>
      <c r="G557" s="243"/>
      <c r="H557" s="243"/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</row>
    <row r="558" spans="1:26" ht="18.75" customHeight="1">
      <c r="A558" s="243"/>
      <c r="B558" s="243"/>
      <c r="C558" s="243"/>
      <c r="D558" s="243"/>
      <c r="E558" s="243"/>
      <c r="F558" s="243"/>
      <c r="G558" s="243"/>
      <c r="H558" s="243"/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</row>
    <row r="559" spans="1:26" ht="18.75" customHeight="1">
      <c r="A559" s="243"/>
      <c r="B559" s="243"/>
      <c r="C559" s="243"/>
      <c r="D559" s="243"/>
      <c r="E559" s="243"/>
      <c r="F559" s="243"/>
      <c r="G559" s="243"/>
      <c r="H559" s="243"/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</row>
    <row r="560" spans="1:26" ht="18.75" customHeight="1">
      <c r="A560" s="243"/>
      <c r="B560" s="243"/>
      <c r="C560" s="243"/>
      <c r="D560" s="243"/>
      <c r="E560" s="243"/>
      <c r="F560" s="243"/>
      <c r="G560" s="243"/>
      <c r="H560" s="243"/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</row>
    <row r="561" spans="1:26" ht="18.75" customHeight="1">
      <c r="A561" s="243"/>
      <c r="B561" s="243"/>
      <c r="C561" s="243"/>
      <c r="D561" s="243"/>
      <c r="E561" s="243"/>
      <c r="F561" s="243"/>
      <c r="G561" s="243"/>
      <c r="H561" s="243"/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</row>
    <row r="562" spans="1:26" ht="18.75" customHeight="1">
      <c r="A562" s="243"/>
      <c r="B562" s="243"/>
      <c r="C562" s="243"/>
      <c r="D562" s="243"/>
      <c r="E562" s="243"/>
      <c r="F562" s="243"/>
      <c r="G562" s="243"/>
      <c r="H562" s="243"/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</row>
    <row r="563" spans="1:26" ht="18.75" customHeight="1">
      <c r="A563" s="243"/>
      <c r="B563" s="243"/>
      <c r="C563" s="243"/>
      <c r="D563" s="243"/>
      <c r="E563" s="243"/>
      <c r="F563" s="243"/>
      <c r="G563" s="243"/>
      <c r="H563" s="243"/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</row>
    <row r="564" spans="1:26" ht="18.75" customHeight="1">
      <c r="A564" s="243"/>
      <c r="B564" s="243"/>
      <c r="C564" s="243"/>
      <c r="D564" s="243"/>
      <c r="E564" s="243"/>
      <c r="F564" s="243"/>
      <c r="G564" s="243"/>
      <c r="H564" s="243"/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</row>
    <row r="565" spans="1:26" ht="18.75" customHeight="1">
      <c r="A565" s="243"/>
      <c r="B565" s="243"/>
      <c r="C565" s="243"/>
      <c r="D565" s="243"/>
      <c r="E565" s="243"/>
      <c r="F565" s="243"/>
      <c r="G565" s="243"/>
      <c r="H565" s="243"/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</row>
    <row r="566" spans="1:26" ht="18.75" customHeight="1">
      <c r="A566" s="243"/>
      <c r="B566" s="243"/>
      <c r="C566" s="243"/>
      <c r="D566" s="243"/>
      <c r="E566" s="243"/>
      <c r="F566" s="243"/>
      <c r="G566" s="243"/>
      <c r="H566" s="243"/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</row>
    <row r="567" spans="1:26" ht="18.75" customHeight="1">
      <c r="A567" s="243"/>
      <c r="B567" s="243"/>
      <c r="C567" s="243"/>
      <c r="D567" s="243"/>
      <c r="E567" s="243"/>
      <c r="F567" s="243"/>
      <c r="G567" s="243"/>
      <c r="H567" s="243"/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</row>
    <row r="568" spans="1:26" ht="18.75" customHeight="1">
      <c r="A568" s="243"/>
      <c r="B568" s="243"/>
      <c r="C568" s="243"/>
      <c r="D568" s="243"/>
      <c r="E568" s="243"/>
      <c r="F568" s="243"/>
      <c r="G568" s="243"/>
      <c r="H568" s="243"/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</row>
    <row r="569" spans="1:26" ht="18.75" customHeight="1">
      <c r="A569" s="243"/>
      <c r="B569" s="243"/>
      <c r="C569" s="243"/>
      <c r="D569" s="243"/>
      <c r="E569" s="243"/>
      <c r="F569" s="243"/>
      <c r="G569" s="243"/>
      <c r="H569" s="243"/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</row>
    <row r="570" spans="1:26" ht="18.75" customHeight="1">
      <c r="A570" s="243"/>
      <c r="B570" s="243"/>
      <c r="C570" s="243"/>
      <c r="D570" s="243"/>
      <c r="E570" s="243"/>
      <c r="F570" s="243"/>
      <c r="G570" s="243"/>
      <c r="H570" s="243"/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</row>
    <row r="571" spans="1:26" ht="18.75" customHeight="1">
      <c r="A571" s="243"/>
      <c r="B571" s="243"/>
      <c r="C571" s="243"/>
      <c r="D571" s="243"/>
      <c r="E571" s="243"/>
      <c r="F571" s="243"/>
      <c r="G571" s="243"/>
      <c r="H571" s="243"/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</row>
    <row r="572" spans="1:26" ht="18.75" customHeight="1">
      <c r="A572" s="243"/>
      <c r="B572" s="243"/>
      <c r="C572" s="243"/>
      <c r="D572" s="243"/>
      <c r="E572" s="243"/>
      <c r="F572" s="243"/>
      <c r="G572" s="243"/>
      <c r="H572" s="243"/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</row>
    <row r="573" spans="1:26" ht="18.75" customHeight="1">
      <c r="A573" s="243"/>
      <c r="B573" s="243"/>
      <c r="C573" s="243"/>
      <c r="D573" s="243"/>
      <c r="E573" s="243"/>
      <c r="F573" s="243"/>
      <c r="G573" s="243"/>
      <c r="H573" s="243"/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</row>
    <row r="574" spans="1:26" ht="18.75" customHeight="1">
      <c r="A574" s="243"/>
      <c r="B574" s="243"/>
      <c r="C574" s="243"/>
      <c r="D574" s="243"/>
      <c r="E574" s="243"/>
      <c r="F574" s="243"/>
      <c r="G574" s="243"/>
      <c r="H574" s="243"/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</row>
    <row r="575" spans="1:26" ht="18.75" customHeight="1">
      <c r="A575" s="243"/>
      <c r="B575" s="243"/>
      <c r="C575" s="243"/>
      <c r="D575" s="243"/>
      <c r="E575" s="243"/>
      <c r="F575" s="243"/>
      <c r="G575" s="243"/>
      <c r="H575" s="243"/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</row>
    <row r="576" spans="1:26" ht="18.75" customHeight="1">
      <c r="A576" s="243"/>
      <c r="B576" s="243"/>
      <c r="C576" s="243"/>
      <c r="D576" s="243"/>
      <c r="E576" s="243"/>
      <c r="F576" s="243"/>
      <c r="G576" s="243"/>
      <c r="H576" s="243"/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</row>
    <row r="577" spans="1:26" ht="18.75" customHeight="1">
      <c r="A577" s="243"/>
      <c r="B577" s="243"/>
      <c r="C577" s="243"/>
      <c r="D577" s="243"/>
      <c r="E577" s="243"/>
      <c r="F577" s="243"/>
      <c r="G577" s="243"/>
      <c r="H577" s="243"/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</row>
    <row r="578" spans="1:26" ht="18.75" customHeight="1">
      <c r="A578" s="243"/>
      <c r="B578" s="243"/>
      <c r="C578" s="243"/>
      <c r="D578" s="243"/>
      <c r="E578" s="243"/>
      <c r="F578" s="243"/>
      <c r="G578" s="243"/>
      <c r="H578" s="243"/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</row>
    <row r="579" spans="1:26" ht="18.75" customHeight="1">
      <c r="A579" s="243"/>
      <c r="B579" s="243"/>
      <c r="C579" s="243"/>
      <c r="D579" s="243"/>
      <c r="E579" s="243"/>
      <c r="F579" s="243"/>
      <c r="G579" s="243"/>
      <c r="H579" s="243"/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</row>
    <row r="580" spans="1:26" ht="18.75" customHeight="1">
      <c r="A580" s="243"/>
      <c r="B580" s="243"/>
      <c r="C580" s="243"/>
      <c r="D580" s="243"/>
      <c r="E580" s="243"/>
      <c r="F580" s="243"/>
      <c r="G580" s="243"/>
      <c r="H580" s="243"/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</row>
    <row r="581" spans="1:26" ht="18.75" customHeight="1">
      <c r="A581" s="243"/>
      <c r="B581" s="243"/>
      <c r="C581" s="243"/>
      <c r="D581" s="243"/>
      <c r="E581" s="243"/>
      <c r="F581" s="243"/>
      <c r="G581" s="243"/>
      <c r="H581" s="243"/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</row>
    <row r="582" spans="1:26" ht="18.75" customHeight="1">
      <c r="A582" s="243"/>
      <c r="B582" s="243"/>
      <c r="C582" s="243"/>
      <c r="D582" s="243"/>
      <c r="E582" s="243"/>
      <c r="F582" s="243"/>
      <c r="G582" s="243"/>
      <c r="H582" s="243"/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</row>
    <row r="583" spans="1:26" ht="18.75" customHeight="1">
      <c r="A583" s="243"/>
      <c r="B583" s="243"/>
      <c r="C583" s="243"/>
      <c r="D583" s="243"/>
      <c r="E583" s="243"/>
      <c r="F583" s="243"/>
      <c r="G583" s="243"/>
      <c r="H583" s="243"/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</row>
    <row r="584" spans="1:26" ht="18.75" customHeight="1">
      <c r="A584" s="243"/>
      <c r="B584" s="243"/>
      <c r="C584" s="243"/>
      <c r="D584" s="243"/>
      <c r="E584" s="243"/>
      <c r="F584" s="243"/>
      <c r="G584" s="243"/>
      <c r="H584" s="243"/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</row>
    <row r="585" spans="1:26" ht="18.75" customHeight="1">
      <c r="A585" s="243"/>
      <c r="B585" s="243"/>
      <c r="C585" s="243"/>
      <c r="D585" s="243"/>
      <c r="E585" s="243"/>
      <c r="F585" s="243"/>
      <c r="G585" s="243"/>
      <c r="H585" s="243"/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</row>
    <row r="586" spans="1:26" ht="18.75" customHeight="1">
      <c r="A586" s="243"/>
      <c r="B586" s="243"/>
      <c r="C586" s="243"/>
      <c r="D586" s="243"/>
      <c r="E586" s="243"/>
      <c r="F586" s="243"/>
      <c r="G586" s="243"/>
      <c r="H586" s="243"/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</row>
    <row r="587" spans="1:26" ht="18.75" customHeight="1">
      <c r="A587" s="243"/>
      <c r="B587" s="243"/>
      <c r="C587" s="243"/>
      <c r="D587" s="243"/>
      <c r="E587" s="243"/>
      <c r="F587" s="243"/>
      <c r="G587" s="243"/>
      <c r="H587" s="243"/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</row>
    <row r="588" spans="1:26" ht="18.75" customHeight="1">
      <c r="A588" s="243"/>
      <c r="B588" s="243"/>
      <c r="C588" s="243"/>
      <c r="D588" s="243"/>
      <c r="E588" s="243"/>
      <c r="F588" s="243"/>
      <c r="G588" s="243"/>
      <c r="H588" s="243"/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</row>
    <row r="589" spans="1:26" ht="18.75" customHeight="1">
      <c r="A589" s="243"/>
      <c r="B589" s="243"/>
      <c r="C589" s="243"/>
      <c r="D589" s="243"/>
      <c r="E589" s="243"/>
      <c r="F589" s="243"/>
      <c r="G589" s="243"/>
      <c r="H589" s="243"/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</row>
    <row r="590" spans="1:26" ht="18.75" customHeight="1">
      <c r="A590" s="243"/>
      <c r="B590" s="243"/>
      <c r="C590" s="243"/>
      <c r="D590" s="243"/>
      <c r="E590" s="243"/>
      <c r="F590" s="243"/>
      <c r="G590" s="243"/>
      <c r="H590" s="243"/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</row>
    <row r="591" spans="1:26" ht="18.75" customHeight="1">
      <c r="A591" s="243"/>
      <c r="B591" s="243"/>
      <c r="C591" s="243"/>
      <c r="D591" s="243"/>
      <c r="E591" s="243"/>
      <c r="F591" s="243"/>
      <c r="G591" s="243"/>
      <c r="H591" s="243"/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</row>
    <row r="592" spans="1:26" ht="18.75" customHeight="1">
      <c r="A592" s="243"/>
      <c r="B592" s="243"/>
      <c r="C592" s="243"/>
      <c r="D592" s="243"/>
      <c r="E592" s="243"/>
      <c r="F592" s="243"/>
      <c r="G592" s="243"/>
      <c r="H592" s="243"/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</row>
    <row r="593" spans="1:26" ht="18.75" customHeight="1">
      <c r="A593" s="243"/>
      <c r="B593" s="243"/>
      <c r="C593" s="243"/>
      <c r="D593" s="243"/>
      <c r="E593" s="243"/>
      <c r="F593" s="243"/>
      <c r="G593" s="243"/>
      <c r="H593" s="243"/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</row>
    <row r="594" spans="1:26" ht="18.75" customHeight="1">
      <c r="A594" s="243"/>
      <c r="B594" s="243"/>
      <c r="C594" s="243"/>
      <c r="D594" s="243"/>
      <c r="E594" s="243"/>
      <c r="F594" s="243"/>
      <c r="G594" s="243"/>
      <c r="H594" s="243"/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</row>
    <row r="595" spans="1:26" ht="18.75" customHeight="1">
      <c r="A595" s="243"/>
      <c r="B595" s="243"/>
      <c r="C595" s="243"/>
      <c r="D595" s="243"/>
      <c r="E595" s="243"/>
      <c r="F595" s="243"/>
      <c r="G595" s="243"/>
      <c r="H595" s="243"/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</row>
    <row r="596" spans="1:26" ht="18.75" customHeight="1">
      <c r="A596" s="243"/>
      <c r="B596" s="243"/>
      <c r="C596" s="243"/>
      <c r="D596" s="243"/>
      <c r="E596" s="243"/>
      <c r="F596" s="243"/>
      <c r="G596" s="243"/>
      <c r="H596" s="243"/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</row>
    <row r="597" spans="1:26" ht="18.75" customHeight="1">
      <c r="A597" s="243"/>
      <c r="B597" s="243"/>
      <c r="C597" s="243"/>
      <c r="D597" s="243"/>
      <c r="E597" s="243"/>
      <c r="F597" s="243"/>
      <c r="G597" s="243"/>
      <c r="H597" s="243"/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</row>
    <row r="598" spans="1:26" ht="18.75" customHeight="1">
      <c r="A598" s="243"/>
      <c r="B598" s="243"/>
      <c r="C598" s="243"/>
      <c r="D598" s="243"/>
      <c r="E598" s="243"/>
      <c r="F598" s="243"/>
      <c r="G598" s="243"/>
      <c r="H598" s="243"/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</row>
    <row r="599" spans="1:26" ht="18.75" customHeight="1">
      <c r="A599" s="243"/>
      <c r="B599" s="243"/>
      <c r="C599" s="243"/>
      <c r="D599" s="243"/>
      <c r="E599" s="243"/>
      <c r="F599" s="243"/>
      <c r="G599" s="243"/>
      <c r="H599" s="243"/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</row>
    <row r="600" spans="1:26" ht="18.75" customHeight="1">
      <c r="A600" s="243"/>
      <c r="B600" s="243"/>
      <c r="C600" s="243"/>
      <c r="D600" s="243"/>
      <c r="E600" s="243"/>
      <c r="F600" s="243"/>
      <c r="G600" s="243"/>
      <c r="H600" s="243"/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</row>
    <row r="601" spans="1:26" ht="18.75" customHeight="1">
      <c r="A601" s="243"/>
      <c r="B601" s="243"/>
      <c r="C601" s="243"/>
      <c r="D601" s="243"/>
      <c r="E601" s="243"/>
      <c r="F601" s="243"/>
      <c r="G601" s="243"/>
      <c r="H601" s="243"/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</row>
    <row r="602" spans="1:26" ht="18.75" customHeight="1">
      <c r="A602" s="243"/>
      <c r="B602" s="243"/>
      <c r="C602" s="243"/>
      <c r="D602" s="243"/>
      <c r="E602" s="243"/>
      <c r="F602" s="243"/>
      <c r="G602" s="243"/>
      <c r="H602" s="243"/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</row>
    <row r="603" spans="1:26" ht="18.75" customHeight="1">
      <c r="A603" s="243"/>
      <c r="B603" s="243"/>
      <c r="C603" s="243"/>
      <c r="D603" s="243"/>
      <c r="E603" s="243"/>
      <c r="F603" s="243"/>
      <c r="G603" s="243"/>
      <c r="H603" s="243"/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</row>
    <row r="604" spans="1:26" ht="18.75" customHeight="1">
      <c r="A604" s="243"/>
      <c r="B604" s="243"/>
      <c r="C604" s="243"/>
      <c r="D604" s="243"/>
      <c r="E604" s="243"/>
      <c r="F604" s="243"/>
      <c r="G604" s="243"/>
      <c r="H604" s="243"/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</row>
    <row r="605" spans="1:26" ht="18.75" customHeight="1">
      <c r="A605" s="243"/>
      <c r="B605" s="243"/>
      <c r="C605" s="243"/>
      <c r="D605" s="243"/>
      <c r="E605" s="243"/>
      <c r="F605" s="243"/>
      <c r="G605" s="243"/>
      <c r="H605" s="243"/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</row>
    <row r="606" spans="1:26" ht="18.75" customHeight="1">
      <c r="A606" s="243"/>
      <c r="B606" s="243"/>
      <c r="C606" s="243"/>
      <c r="D606" s="243"/>
      <c r="E606" s="243"/>
      <c r="F606" s="243"/>
      <c r="G606" s="243"/>
      <c r="H606" s="243"/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</row>
    <row r="607" spans="1:26" ht="18.75" customHeight="1">
      <c r="A607" s="243"/>
      <c r="B607" s="243"/>
      <c r="C607" s="243"/>
      <c r="D607" s="243"/>
      <c r="E607" s="243"/>
      <c r="F607" s="243"/>
      <c r="G607" s="243"/>
      <c r="H607" s="243"/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</row>
    <row r="608" spans="1:26" ht="18.75" customHeight="1">
      <c r="A608" s="243"/>
      <c r="B608" s="243"/>
      <c r="C608" s="243"/>
      <c r="D608" s="243"/>
      <c r="E608" s="243"/>
      <c r="F608" s="243"/>
      <c r="G608" s="243"/>
      <c r="H608" s="243"/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</row>
    <row r="609" spans="1:26" ht="18.75" customHeight="1">
      <c r="A609" s="243"/>
      <c r="B609" s="243"/>
      <c r="C609" s="243"/>
      <c r="D609" s="243"/>
      <c r="E609" s="243"/>
      <c r="F609" s="243"/>
      <c r="G609" s="243"/>
      <c r="H609" s="243"/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</row>
    <row r="610" spans="1:26" ht="18.75" customHeight="1">
      <c r="A610" s="243"/>
      <c r="B610" s="243"/>
      <c r="C610" s="243"/>
      <c r="D610" s="243"/>
      <c r="E610" s="243"/>
      <c r="F610" s="243"/>
      <c r="G610" s="243"/>
      <c r="H610" s="243"/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</row>
    <row r="611" spans="1:26" ht="18.75" customHeight="1">
      <c r="A611" s="243"/>
      <c r="B611" s="243"/>
      <c r="C611" s="243"/>
      <c r="D611" s="243"/>
      <c r="E611" s="243"/>
      <c r="F611" s="243"/>
      <c r="G611" s="243"/>
      <c r="H611" s="243"/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</row>
    <row r="612" spans="1:26" ht="18.75" customHeight="1">
      <c r="A612" s="243"/>
      <c r="B612" s="243"/>
      <c r="C612" s="243"/>
      <c r="D612" s="243"/>
      <c r="E612" s="243"/>
      <c r="F612" s="243"/>
      <c r="G612" s="243"/>
      <c r="H612" s="243"/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</row>
    <row r="613" spans="1:26" ht="18.75" customHeight="1">
      <c r="A613" s="243"/>
      <c r="B613" s="243"/>
      <c r="C613" s="243"/>
      <c r="D613" s="243"/>
      <c r="E613" s="243"/>
      <c r="F613" s="243"/>
      <c r="G613" s="243"/>
      <c r="H613" s="243"/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</row>
    <row r="614" spans="1:26" ht="18.75" customHeight="1">
      <c r="A614" s="243"/>
      <c r="B614" s="243"/>
      <c r="C614" s="243"/>
      <c r="D614" s="243"/>
      <c r="E614" s="243"/>
      <c r="F614" s="243"/>
      <c r="G614" s="243"/>
      <c r="H614" s="243"/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</row>
    <row r="615" spans="1:26" ht="18.75" customHeight="1">
      <c r="A615" s="243"/>
      <c r="B615" s="243"/>
      <c r="C615" s="243"/>
      <c r="D615" s="243"/>
      <c r="E615" s="243"/>
      <c r="F615" s="243"/>
      <c r="G615" s="243"/>
      <c r="H615" s="243"/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</row>
    <row r="616" spans="1:26" ht="18.75" customHeight="1">
      <c r="A616" s="243"/>
      <c r="B616" s="243"/>
      <c r="C616" s="243"/>
      <c r="D616" s="243"/>
      <c r="E616" s="243"/>
      <c r="F616" s="243"/>
      <c r="G616" s="243"/>
      <c r="H616" s="243"/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</row>
    <row r="617" spans="1:26" ht="18.75" customHeight="1">
      <c r="A617" s="243"/>
      <c r="B617" s="243"/>
      <c r="C617" s="243"/>
      <c r="D617" s="243"/>
      <c r="E617" s="243"/>
      <c r="F617" s="243"/>
      <c r="G617" s="243"/>
      <c r="H617" s="243"/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</row>
    <row r="618" spans="1:26" ht="18.75" customHeight="1">
      <c r="A618" s="243"/>
      <c r="B618" s="243"/>
      <c r="C618" s="243"/>
      <c r="D618" s="243"/>
      <c r="E618" s="243"/>
      <c r="F618" s="243"/>
      <c r="G618" s="243"/>
      <c r="H618" s="243"/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</row>
    <row r="619" spans="1:26" ht="18.75" customHeight="1">
      <c r="A619" s="243"/>
      <c r="B619" s="243"/>
      <c r="C619" s="243"/>
      <c r="D619" s="243"/>
      <c r="E619" s="243"/>
      <c r="F619" s="243"/>
      <c r="G619" s="243"/>
      <c r="H619" s="243"/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</row>
    <row r="620" spans="1:26" ht="18.75" customHeight="1">
      <c r="A620" s="243"/>
      <c r="B620" s="243"/>
      <c r="C620" s="243"/>
      <c r="D620" s="243"/>
      <c r="E620" s="243"/>
      <c r="F620" s="243"/>
      <c r="G620" s="243"/>
      <c r="H620" s="243"/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</row>
    <row r="621" spans="1:26" ht="18.75" customHeight="1">
      <c r="A621" s="243"/>
      <c r="B621" s="243"/>
      <c r="C621" s="243"/>
      <c r="D621" s="243"/>
      <c r="E621" s="243"/>
      <c r="F621" s="243"/>
      <c r="G621" s="243"/>
      <c r="H621" s="243"/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</row>
    <row r="622" spans="1:26" ht="18.75" customHeight="1">
      <c r="A622" s="243"/>
      <c r="B622" s="243"/>
      <c r="C622" s="243"/>
      <c r="D622" s="243"/>
      <c r="E622" s="243"/>
      <c r="F622" s="243"/>
      <c r="G622" s="243"/>
      <c r="H622" s="243"/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</row>
    <row r="623" spans="1:26" ht="18.75" customHeight="1">
      <c r="A623" s="243"/>
      <c r="B623" s="243"/>
      <c r="C623" s="243"/>
      <c r="D623" s="243"/>
      <c r="E623" s="243"/>
      <c r="F623" s="243"/>
      <c r="G623" s="243"/>
      <c r="H623" s="243"/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</row>
    <row r="624" spans="1:26" ht="18.75" customHeight="1">
      <c r="A624" s="243"/>
      <c r="B624" s="243"/>
      <c r="C624" s="243"/>
      <c r="D624" s="243"/>
      <c r="E624" s="243"/>
      <c r="F624" s="243"/>
      <c r="G624" s="243"/>
      <c r="H624" s="243"/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</row>
    <row r="625" spans="1:26" ht="18.75" customHeight="1">
      <c r="A625" s="243"/>
      <c r="B625" s="243"/>
      <c r="C625" s="243"/>
      <c r="D625" s="243"/>
      <c r="E625" s="243"/>
      <c r="F625" s="243"/>
      <c r="G625" s="243"/>
      <c r="H625" s="243"/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</row>
    <row r="626" spans="1:26" ht="18.75" customHeight="1">
      <c r="A626" s="243"/>
      <c r="B626" s="243"/>
      <c r="C626" s="243"/>
      <c r="D626" s="243"/>
      <c r="E626" s="243"/>
      <c r="F626" s="243"/>
      <c r="G626" s="243"/>
      <c r="H626" s="243"/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</row>
    <row r="627" spans="1:26" ht="18.75" customHeight="1">
      <c r="A627" s="243"/>
      <c r="B627" s="243"/>
      <c r="C627" s="243"/>
      <c r="D627" s="243"/>
      <c r="E627" s="243"/>
      <c r="F627" s="243"/>
      <c r="G627" s="243"/>
      <c r="H627" s="243"/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</row>
    <row r="628" spans="1:26" ht="18.75" customHeight="1">
      <c r="A628" s="243"/>
      <c r="B628" s="243"/>
      <c r="C628" s="243"/>
      <c r="D628" s="243"/>
      <c r="E628" s="243"/>
      <c r="F628" s="243"/>
      <c r="G628" s="243"/>
      <c r="H628" s="243"/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</row>
    <row r="629" spans="1:26" ht="18.75" customHeight="1">
      <c r="A629" s="243"/>
      <c r="B629" s="243"/>
      <c r="C629" s="243"/>
      <c r="D629" s="243"/>
      <c r="E629" s="243"/>
      <c r="F629" s="243"/>
      <c r="G629" s="243"/>
      <c r="H629" s="243"/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</row>
    <row r="630" spans="1:26" ht="18.75" customHeight="1">
      <c r="A630" s="243"/>
      <c r="B630" s="243"/>
      <c r="C630" s="243"/>
      <c r="D630" s="243"/>
      <c r="E630" s="243"/>
      <c r="F630" s="243"/>
      <c r="G630" s="243"/>
      <c r="H630" s="243"/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</row>
    <row r="631" spans="1:26" ht="18.75" customHeight="1">
      <c r="A631" s="243"/>
      <c r="B631" s="243"/>
      <c r="C631" s="243"/>
      <c r="D631" s="243"/>
      <c r="E631" s="243"/>
      <c r="F631" s="243"/>
      <c r="G631" s="243"/>
      <c r="H631" s="243"/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</row>
    <row r="632" spans="1:26" ht="18.75" customHeight="1">
      <c r="A632" s="243"/>
      <c r="B632" s="243"/>
      <c r="C632" s="243"/>
      <c r="D632" s="243"/>
      <c r="E632" s="243"/>
      <c r="F632" s="243"/>
      <c r="G632" s="243"/>
      <c r="H632" s="243"/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</row>
    <row r="633" spans="1:26" ht="18.75" customHeight="1">
      <c r="A633" s="243"/>
      <c r="B633" s="243"/>
      <c r="C633" s="243"/>
      <c r="D633" s="243"/>
      <c r="E633" s="243"/>
      <c r="F633" s="243"/>
      <c r="G633" s="243"/>
      <c r="H633" s="243"/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</row>
    <row r="634" spans="1:26" ht="18.75" customHeight="1">
      <c r="A634" s="243"/>
      <c r="B634" s="243"/>
      <c r="C634" s="243"/>
      <c r="D634" s="243"/>
      <c r="E634" s="243"/>
      <c r="F634" s="243"/>
      <c r="G634" s="243"/>
      <c r="H634" s="243"/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</row>
    <row r="635" spans="1:26" ht="18.75" customHeight="1">
      <c r="A635" s="243"/>
      <c r="B635" s="243"/>
      <c r="C635" s="243"/>
      <c r="D635" s="243"/>
      <c r="E635" s="243"/>
      <c r="F635" s="243"/>
      <c r="G635" s="243"/>
      <c r="H635" s="243"/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</row>
    <row r="636" spans="1:26" ht="18.75" customHeight="1">
      <c r="A636" s="243"/>
      <c r="B636" s="243"/>
      <c r="C636" s="243"/>
      <c r="D636" s="243"/>
      <c r="E636" s="243"/>
      <c r="F636" s="243"/>
      <c r="G636" s="243"/>
      <c r="H636" s="243"/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</row>
    <row r="637" spans="1:26" ht="18.75" customHeight="1">
      <c r="A637" s="243"/>
      <c r="B637" s="243"/>
      <c r="C637" s="243"/>
      <c r="D637" s="243"/>
      <c r="E637" s="243"/>
      <c r="F637" s="243"/>
      <c r="G637" s="243"/>
      <c r="H637" s="243"/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</row>
    <row r="638" spans="1:26" ht="18.75" customHeight="1">
      <c r="A638" s="243"/>
      <c r="B638" s="243"/>
      <c r="C638" s="243"/>
      <c r="D638" s="243"/>
      <c r="E638" s="243"/>
      <c r="F638" s="243"/>
      <c r="G638" s="243"/>
      <c r="H638" s="243"/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</row>
    <row r="639" spans="1:26" ht="18.75" customHeight="1">
      <c r="A639" s="243"/>
      <c r="B639" s="243"/>
      <c r="C639" s="243"/>
      <c r="D639" s="243"/>
      <c r="E639" s="243"/>
      <c r="F639" s="243"/>
      <c r="G639" s="243"/>
      <c r="H639" s="243"/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</row>
    <row r="640" spans="1:26" ht="18.75" customHeight="1">
      <c r="A640" s="243"/>
      <c r="B640" s="243"/>
      <c r="C640" s="243"/>
      <c r="D640" s="243"/>
      <c r="E640" s="243"/>
      <c r="F640" s="243"/>
      <c r="G640" s="243"/>
      <c r="H640" s="243"/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</row>
    <row r="641" spans="1:26" ht="18.75" customHeight="1">
      <c r="A641" s="243"/>
      <c r="B641" s="243"/>
      <c r="C641" s="243"/>
      <c r="D641" s="243"/>
      <c r="E641" s="243"/>
      <c r="F641" s="243"/>
      <c r="G641" s="243"/>
      <c r="H641" s="243"/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</row>
    <row r="642" spans="1:26" ht="18.75" customHeight="1">
      <c r="A642" s="243"/>
      <c r="B642" s="243"/>
      <c r="C642" s="243"/>
      <c r="D642" s="243"/>
      <c r="E642" s="243"/>
      <c r="F642" s="243"/>
      <c r="G642" s="243"/>
      <c r="H642" s="243"/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</row>
    <row r="643" spans="1:26" ht="18.75" customHeight="1">
      <c r="A643" s="243"/>
      <c r="B643" s="243"/>
      <c r="C643" s="243"/>
      <c r="D643" s="243"/>
      <c r="E643" s="243"/>
      <c r="F643" s="243"/>
      <c r="G643" s="243"/>
      <c r="H643" s="243"/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</row>
    <row r="644" spans="1:26" ht="18.75" customHeight="1">
      <c r="A644" s="243"/>
      <c r="B644" s="243"/>
      <c r="C644" s="243"/>
      <c r="D644" s="243"/>
      <c r="E644" s="243"/>
      <c r="F644" s="243"/>
      <c r="G644" s="243"/>
      <c r="H644" s="243"/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</row>
    <row r="645" spans="1:26" ht="18.75" customHeight="1">
      <c r="A645" s="243"/>
      <c r="B645" s="243"/>
      <c r="C645" s="243"/>
      <c r="D645" s="243"/>
      <c r="E645" s="243"/>
      <c r="F645" s="243"/>
      <c r="G645" s="243"/>
      <c r="H645" s="243"/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</row>
    <row r="646" spans="1:26" ht="18.75" customHeight="1">
      <c r="A646" s="243"/>
      <c r="B646" s="243"/>
      <c r="C646" s="243"/>
      <c r="D646" s="243"/>
      <c r="E646" s="243"/>
      <c r="F646" s="243"/>
      <c r="G646" s="243"/>
      <c r="H646" s="243"/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</row>
    <row r="647" spans="1:26" ht="18.75" customHeight="1">
      <c r="A647" s="243"/>
      <c r="B647" s="243"/>
      <c r="C647" s="243"/>
      <c r="D647" s="243"/>
      <c r="E647" s="243"/>
      <c r="F647" s="243"/>
      <c r="G647" s="243"/>
      <c r="H647" s="243"/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</row>
    <row r="648" spans="1:26" ht="18.75" customHeight="1">
      <c r="A648" s="243"/>
      <c r="B648" s="243"/>
      <c r="C648" s="243"/>
      <c r="D648" s="243"/>
      <c r="E648" s="243"/>
      <c r="F648" s="243"/>
      <c r="G648" s="243"/>
      <c r="H648" s="243"/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</row>
    <row r="649" spans="1:26" ht="18.75" customHeight="1">
      <c r="A649" s="243"/>
      <c r="B649" s="243"/>
      <c r="C649" s="243"/>
      <c r="D649" s="243"/>
      <c r="E649" s="243"/>
      <c r="F649" s="243"/>
      <c r="G649" s="243"/>
      <c r="H649" s="243"/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</row>
    <row r="650" spans="1:26" ht="18.75" customHeight="1">
      <c r="A650" s="243"/>
      <c r="B650" s="243"/>
      <c r="C650" s="243"/>
      <c r="D650" s="243"/>
      <c r="E650" s="243"/>
      <c r="F650" s="243"/>
      <c r="G650" s="243"/>
      <c r="H650" s="243"/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</row>
    <row r="651" spans="1:26" ht="18.75" customHeight="1">
      <c r="A651" s="243"/>
      <c r="B651" s="243"/>
      <c r="C651" s="243"/>
      <c r="D651" s="243"/>
      <c r="E651" s="243"/>
      <c r="F651" s="243"/>
      <c r="G651" s="243"/>
      <c r="H651" s="243"/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</row>
    <row r="652" spans="1:26" ht="18.75" customHeight="1">
      <c r="A652" s="243"/>
      <c r="B652" s="243"/>
      <c r="C652" s="243"/>
      <c r="D652" s="243"/>
      <c r="E652" s="243"/>
      <c r="F652" s="243"/>
      <c r="G652" s="243"/>
      <c r="H652" s="243"/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</row>
    <row r="653" spans="1:26" ht="18.75" customHeight="1">
      <c r="A653" s="243"/>
      <c r="B653" s="243"/>
      <c r="C653" s="243"/>
      <c r="D653" s="243"/>
      <c r="E653" s="243"/>
      <c r="F653" s="243"/>
      <c r="G653" s="243"/>
      <c r="H653" s="243"/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</row>
    <row r="654" spans="1:26" ht="18.75" customHeight="1">
      <c r="A654" s="243"/>
      <c r="B654" s="243"/>
      <c r="C654" s="243"/>
      <c r="D654" s="243"/>
      <c r="E654" s="243"/>
      <c r="F654" s="243"/>
      <c r="G654" s="243"/>
      <c r="H654" s="243"/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</row>
    <row r="655" spans="1:26" ht="18.75" customHeight="1">
      <c r="A655" s="243"/>
      <c r="B655" s="243"/>
      <c r="C655" s="243"/>
      <c r="D655" s="243"/>
      <c r="E655" s="243"/>
      <c r="F655" s="243"/>
      <c r="G655" s="243"/>
      <c r="H655" s="243"/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</row>
    <row r="656" spans="1:26" ht="18.75" customHeight="1">
      <c r="A656" s="243"/>
      <c r="B656" s="243"/>
      <c r="C656" s="243"/>
      <c r="D656" s="243"/>
      <c r="E656" s="243"/>
      <c r="F656" s="243"/>
      <c r="G656" s="243"/>
      <c r="H656" s="243"/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</row>
    <row r="657" spans="1:26" ht="18.75" customHeight="1">
      <c r="A657" s="243"/>
      <c r="B657" s="243"/>
      <c r="C657" s="243"/>
      <c r="D657" s="243"/>
      <c r="E657" s="243"/>
      <c r="F657" s="243"/>
      <c r="G657" s="243"/>
      <c r="H657" s="243"/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</row>
    <row r="658" spans="1:26" ht="18.75" customHeight="1">
      <c r="A658" s="243"/>
      <c r="B658" s="243"/>
      <c r="C658" s="243"/>
      <c r="D658" s="243"/>
      <c r="E658" s="243"/>
      <c r="F658" s="243"/>
      <c r="G658" s="243"/>
      <c r="H658" s="243"/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</row>
    <row r="659" spans="1:26" ht="18.75" customHeight="1">
      <c r="A659" s="243"/>
      <c r="B659" s="243"/>
      <c r="C659" s="243"/>
      <c r="D659" s="243"/>
      <c r="E659" s="243"/>
      <c r="F659" s="243"/>
      <c r="G659" s="243"/>
      <c r="H659" s="243"/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</row>
    <row r="660" spans="1:26" ht="18.75" customHeight="1">
      <c r="A660" s="243"/>
      <c r="B660" s="243"/>
      <c r="C660" s="243"/>
      <c r="D660" s="243"/>
      <c r="E660" s="243"/>
      <c r="F660" s="243"/>
      <c r="G660" s="243"/>
      <c r="H660" s="243"/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</row>
    <row r="661" spans="1:26" ht="18.75" customHeight="1">
      <c r="A661" s="243"/>
      <c r="B661" s="243"/>
      <c r="C661" s="243"/>
      <c r="D661" s="243"/>
      <c r="E661" s="243"/>
      <c r="F661" s="243"/>
      <c r="G661" s="243"/>
      <c r="H661" s="243"/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</row>
    <row r="662" spans="1:26" ht="18.75" customHeight="1">
      <c r="A662" s="243"/>
      <c r="B662" s="243"/>
      <c r="C662" s="243"/>
      <c r="D662" s="243"/>
      <c r="E662" s="243"/>
      <c r="F662" s="243"/>
      <c r="G662" s="243"/>
      <c r="H662" s="243"/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</row>
    <row r="663" spans="1:26" ht="18.75" customHeight="1">
      <c r="A663" s="243"/>
      <c r="B663" s="243"/>
      <c r="C663" s="243"/>
      <c r="D663" s="243"/>
      <c r="E663" s="243"/>
      <c r="F663" s="243"/>
      <c r="G663" s="243"/>
      <c r="H663" s="243"/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</row>
    <row r="664" spans="1:26" ht="18.75" customHeight="1">
      <c r="A664" s="243"/>
      <c r="B664" s="243"/>
      <c r="C664" s="243"/>
      <c r="D664" s="243"/>
      <c r="E664" s="243"/>
      <c r="F664" s="243"/>
      <c r="G664" s="243"/>
      <c r="H664" s="243"/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</row>
    <row r="665" spans="1:26" ht="18.75" customHeight="1">
      <c r="A665" s="243"/>
      <c r="B665" s="243"/>
      <c r="C665" s="243"/>
      <c r="D665" s="243"/>
      <c r="E665" s="243"/>
      <c r="F665" s="243"/>
      <c r="G665" s="243"/>
      <c r="H665" s="243"/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</row>
    <row r="666" spans="1:26" ht="18.75" customHeight="1">
      <c r="A666" s="243"/>
      <c r="B666" s="243"/>
      <c r="C666" s="243"/>
      <c r="D666" s="243"/>
      <c r="E666" s="243"/>
      <c r="F666" s="243"/>
      <c r="G666" s="243"/>
      <c r="H666" s="243"/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</row>
    <row r="667" spans="1:26" ht="18.75" customHeight="1">
      <c r="A667" s="243"/>
      <c r="B667" s="243"/>
      <c r="C667" s="243"/>
      <c r="D667" s="243"/>
      <c r="E667" s="243"/>
      <c r="F667" s="243"/>
      <c r="G667" s="243"/>
      <c r="H667" s="243"/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</row>
    <row r="668" spans="1:26" ht="18.75" customHeight="1">
      <c r="A668" s="243"/>
      <c r="B668" s="243"/>
      <c r="C668" s="243"/>
      <c r="D668" s="243"/>
      <c r="E668" s="243"/>
      <c r="F668" s="243"/>
      <c r="G668" s="243"/>
      <c r="H668" s="243"/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</row>
    <row r="669" spans="1:26" ht="18.75" customHeight="1">
      <c r="A669" s="243"/>
      <c r="B669" s="243"/>
      <c r="C669" s="243"/>
      <c r="D669" s="243"/>
      <c r="E669" s="243"/>
      <c r="F669" s="243"/>
      <c r="G669" s="243"/>
      <c r="H669" s="243"/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</row>
    <row r="670" spans="1:26" ht="18.75" customHeight="1">
      <c r="A670" s="243"/>
      <c r="B670" s="243"/>
      <c r="C670" s="243"/>
      <c r="D670" s="243"/>
      <c r="E670" s="243"/>
      <c r="F670" s="243"/>
      <c r="G670" s="243"/>
      <c r="H670" s="243"/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</row>
    <row r="671" spans="1:26" ht="18.75" customHeight="1">
      <c r="A671" s="243"/>
      <c r="B671" s="243"/>
      <c r="C671" s="243"/>
      <c r="D671" s="243"/>
      <c r="E671" s="243"/>
      <c r="F671" s="243"/>
      <c r="G671" s="243"/>
      <c r="H671" s="243"/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</row>
    <row r="672" spans="1:26" ht="18.75" customHeight="1">
      <c r="A672" s="243"/>
      <c r="B672" s="243"/>
      <c r="C672" s="243"/>
      <c r="D672" s="243"/>
      <c r="E672" s="243"/>
      <c r="F672" s="243"/>
      <c r="G672" s="243"/>
      <c r="H672" s="243"/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</row>
    <row r="673" spans="1:26" ht="18.75" customHeight="1">
      <c r="A673" s="243"/>
      <c r="B673" s="243"/>
      <c r="C673" s="243"/>
      <c r="D673" s="243"/>
      <c r="E673" s="243"/>
      <c r="F673" s="243"/>
      <c r="G673" s="243"/>
      <c r="H673" s="243"/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</row>
    <row r="674" spans="1:26" ht="18.75" customHeight="1">
      <c r="A674" s="243"/>
      <c r="B674" s="243"/>
      <c r="C674" s="243"/>
      <c r="D674" s="243"/>
      <c r="E674" s="243"/>
      <c r="F674" s="243"/>
      <c r="G674" s="243"/>
      <c r="H674" s="243"/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</row>
    <row r="675" spans="1:26" ht="18.75" customHeight="1">
      <c r="A675" s="243"/>
      <c r="B675" s="243"/>
      <c r="C675" s="243"/>
      <c r="D675" s="243"/>
      <c r="E675" s="243"/>
      <c r="F675" s="243"/>
      <c r="G675" s="243"/>
      <c r="H675" s="243"/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</row>
    <row r="676" spans="1:26" ht="18.75" customHeight="1">
      <c r="A676" s="243"/>
      <c r="B676" s="243"/>
      <c r="C676" s="243"/>
      <c r="D676" s="243"/>
      <c r="E676" s="243"/>
      <c r="F676" s="243"/>
      <c r="G676" s="243"/>
      <c r="H676" s="243"/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</row>
    <row r="677" spans="1:26" ht="18.75" customHeight="1">
      <c r="A677" s="243"/>
      <c r="B677" s="243"/>
      <c r="C677" s="243"/>
      <c r="D677" s="243"/>
      <c r="E677" s="243"/>
      <c r="F677" s="243"/>
      <c r="G677" s="243"/>
      <c r="H677" s="243"/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</row>
    <row r="678" spans="1:26" ht="18.75" customHeight="1">
      <c r="A678" s="243"/>
      <c r="B678" s="243"/>
      <c r="C678" s="243"/>
      <c r="D678" s="243"/>
      <c r="E678" s="243"/>
      <c r="F678" s="243"/>
      <c r="G678" s="243"/>
      <c r="H678" s="243"/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</row>
    <row r="679" spans="1:26" ht="18.75" customHeight="1">
      <c r="A679" s="243"/>
      <c r="B679" s="243"/>
      <c r="C679" s="243"/>
      <c r="D679" s="243"/>
      <c r="E679" s="243"/>
      <c r="F679" s="243"/>
      <c r="G679" s="243"/>
      <c r="H679" s="243"/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</row>
    <row r="680" spans="1:26" ht="18.75" customHeight="1">
      <c r="A680" s="243"/>
      <c r="B680" s="243"/>
      <c r="C680" s="243"/>
      <c r="D680" s="243"/>
      <c r="E680" s="243"/>
      <c r="F680" s="243"/>
      <c r="G680" s="243"/>
      <c r="H680" s="243"/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</row>
    <row r="681" spans="1:26" ht="18.75" customHeight="1">
      <c r="A681" s="243"/>
      <c r="B681" s="243"/>
      <c r="C681" s="243"/>
      <c r="D681" s="243"/>
      <c r="E681" s="243"/>
      <c r="F681" s="243"/>
      <c r="G681" s="243"/>
      <c r="H681" s="243"/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</row>
    <row r="682" spans="1:26" ht="18.75" customHeight="1">
      <c r="A682" s="243"/>
      <c r="B682" s="243"/>
      <c r="C682" s="243"/>
      <c r="D682" s="243"/>
      <c r="E682" s="243"/>
      <c r="F682" s="243"/>
      <c r="G682" s="243"/>
      <c r="H682" s="243"/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</row>
    <row r="683" spans="1:26" ht="18.75" customHeight="1">
      <c r="A683" s="243"/>
      <c r="B683" s="243"/>
      <c r="C683" s="243"/>
      <c r="D683" s="243"/>
      <c r="E683" s="243"/>
      <c r="F683" s="243"/>
      <c r="G683" s="243"/>
      <c r="H683" s="243"/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</row>
    <row r="684" spans="1:26" ht="18.75" customHeight="1">
      <c r="A684" s="243"/>
      <c r="B684" s="243"/>
      <c r="C684" s="243"/>
      <c r="D684" s="243"/>
      <c r="E684" s="243"/>
      <c r="F684" s="243"/>
      <c r="G684" s="243"/>
      <c r="H684" s="243"/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</row>
    <row r="685" spans="1:26" ht="18.75" customHeight="1">
      <c r="A685" s="243"/>
      <c r="B685" s="243"/>
      <c r="C685" s="243"/>
      <c r="D685" s="243"/>
      <c r="E685" s="243"/>
      <c r="F685" s="243"/>
      <c r="G685" s="243"/>
      <c r="H685" s="243"/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</row>
    <row r="686" spans="1:26" ht="18.75" customHeight="1">
      <c r="A686" s="243"/>
      <c r="B686" s="243"/>
      <c r="C686" s="243"/>
      <c r="D686" s="243"/>
      <c r="E686" s="243"/>
      <c r="F686" s="243"/>
      <c r="G686" s="243"/>
      <c r="H686" s="243"/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</row>
    <row r="687" spans="1:26" ht="18.75" customHeight="1">
      <c r="A687" s="243"/>
      <c r="B687" s="243"/>
      <c r="C687" s="243"/>
      <c r="D687" s="243"/>
      <c r="E687" s="243"/>
      <c r="F687" s="243"/>
      <c r="G687" s="243"/>
      <c r="H687" s="243"/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</row>
    <row r="688" spans="1:26" ht="18.75" customHeight="1">
      <c r="A688" s="243"/>
      <c r="B688" s="243"/>
      <c r="C688" s="243"/>
      <c r="D688" s="243"/>
      <c r="E688" s="243"/>
      <c r="F688" s="243"/>
      <c r="G688" s="243"/>
      <c r="H688" s="243"/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</row>
    <row r="689" spans="1:26" ht="18.75" customHeight="1">
      <c r="A689" s="243"/>
      <c r="B689" s="243"/>
      <c r="C689" s="243"/>
      <c r="D689" s="243"/>
      <c r="E689" s="243"/>
      <c r="F689" s="243"/>
      <c r="G689" s="243"/>
      <c r="H689" s="243"/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</row>
    <row r="690" spans="1:26" ht="18.75" customHeight="1">
      <c r="A690" s="243"/>
      <c r="B690" s="243"/>
      <c r="C690" s="243"/>
      <c r="D690" s="243"/>
      <c r="E690" s="243"/>
      <c r="F690" s="243"/>
      <c r="G690" s="243"/>
      <c r="H690" s="243"/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</row>
    <row r="691" spans="1:26" ht="18.75" customHeight="1">
      <c r="A691" s="243"/>
      <c r="B691" s="243"/>
      <c r="C691" s="243"/>
      <c r="D691" s="243"/>
      <c r="E691" s="243"/>
      <c r="F691" s="243"/>
      <c r="G691" s="243"/>
      <c r="H691" s="243"/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</row>
    <row r="692" spans="1:26" ht="18.75" customHeight="1">
      <c r="A692" s="243"/>
      <c r="B692" s="243"/>
      <c r="C692" s="243"/>
      <c r="D692" s="243"/>
      <c r="E692" s="243"/>
      <c r="F692" s="243"/>
      <c r="G692" s="243"/>
      <c r="H692" s="243"/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</row>
    <row r="693" spans="1:26" ht="18.75" customHeight="1">
      <c r="A693" s="243"/>
      <c r="B693" s="243"/>
      <c r="C693" s="243"/>
      <c r="D693" s="243"/>
      <c r="E693" s="243"/>
      <c r="F693" s="243"/>
      <c r="G693" s="243"/>
      <c r="H693" s="243"/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</row>
    <row r="694" spans="1:26" ht="18.75" customHeight="1">
      <c r="A694" s="243"/>
      <c r="B694" s="243"/>
      <c r="C694" s="243"/>
      <c r="D694" s="243"/>
      <c r="E694" s="243"/>
      <c r="F694" s="243"/>
      <c r="G694" s="243"/>
      <c r="H694" s="243"/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</row>
    <row r="695" spans="1:26" ht="18.75" customHeight="1">
      <c r="A695" s="243"/>
      <c r="B695" s="243"/>
      <c r="C695" s="243"/>
      <c r="D695" s="243"/>
      <c r="E695" s="243"/>
      <c r="F695" s="243"/>
      <c r="G695" s="243"/>
      <c r="H695" s="243"/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</row>
    <row r="696" spans="1:26" ht="18.75" customHeight="1">
      <c r="A696" s="243"/>
      <c r="B696" s="243"/>
      <c r="C696" s="243"/>
      <c r="D696" s="243"/>
      <c r="E696" s="243"/>
      <c r="F696" s="243"/>
      <c r="G696" s="243"/>
      <c r="H696" s="243"/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</row>
    <row r="697" spans="1:26" ht="18.75" customHeight="1">
      <c r="A697" s="243"/>
      <c r="B697" s="243"/>
      <c r="C697" s="243"/>
      <c r="D697" s="243"/>
      <c r="E697" s="243"/>
      <c r="F697" s="243"/>
      <c r="G697" s="243"/>
      <c r="H697" s="243"/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</row>
    <row r="698" spans="1:26" ht="18.75" customHeight="1">
      <c r="A698" s="243"/>
      <c r="B698" s="243"/>
      <c r="C698" s="243"/>
      <c r="D698" s="243"/>
      <c r="E698" s="243"/>
      <c r="F698" s="243"/>
      <c r="G698" s="243"/>
      <c r="H698" s="243"/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</row>
    <row r="699" spans="1:26" ht="18.75" customHeight="1">
      <c r="A699" s="243"/>
      <c r="B699" s="243"/>
      <c r="C699" s="243"/>
      <c r="D699" s="243"/>
      <c r="E699" s="243"/>
      <c r="F699" s="243"/>
      <c r="G699" s="243"/>
      <c r="H699" s="243"/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</row>
    <row r="700" spans="1:26" ht="18.75" customHeight="1">
      <c r="A700" s="243"/>
      <c r="B700" s="243"/>
      <c r="C700" s="243"/>
      <c r="D700" s="243"/>
      <c r="E700" s="243"/>
      <c r="F700" s="243"/>
      <c r="G700" s="243"/>
      <c r="H700" s="243"/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</row>
    <row r="701" spans="1:26" ht="18.75" customHeight="1">
      <c r="A701" s="243"/>
      <c r="B701" s="243"/>
      <c r="C701" s="243"/>
      <c r="D701" s="243"/>
      <c r="E701" s="243"/>
      <c r="F701" s="243"/>
      <c r="G701" s="243"/>
      <c r="H701" s="243"/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</row>
    <row r="702" spans="1:26" ht="18.75" customHeight="1">
      <c r="A702" s="243"/>
      <c r="B702" s="243"/>
      <c r="C702" s="243"/>
      <c r="D702" s="243"/>
      <c r="E702" s="243"/>
      <c r="F702" s="243"/>
      <c r="G702" s="243"/>
      <c r="H702" s="243"/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</row>
    <row r="703" spans="1:26" ht="18.75" customHeight="1">
      <c r="A703" s="243"/>
      <c r="B703" s="243"/>
      <c r="C703" s="243"/>
      <c r="D703" s="243"/>
      <c r="E703" s="243"/>
      <c r="F703" s="243"/>
      <c r="G703" s="243"/>
      <c r="H703" s="243"/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</row>
    <row r="704" spans="1:26" ht="18.75" customHeight="1">
      <c r="A704" s="243"/>
      <c r="B704" s="243"/>
      <c r="C704" s="243"/>
      <c r="D704" s="243"/>
      <c r="E704" s="243"/>
      <c r="F704" s="243"/>
      <c r="G704" s="243"/>
      <c r="H704" s="243"/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</row>
    <row r="705" spans="1:26" ht="18.75" customHeight="1">
      <c r="A705" s="243"/>
      <c r="B705" s="243"/>
      <c r="C705" s="243"/>
      <c r="D705" s="243"/>
      <c r="E705" s="243"/>
      <c r="F705" s="243"/>
      <c r="G705" s="243"/>
      <c r="H705" s="243"/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</row>
    <row r="706" spans="1:26" ht="18.75" customHeight="1">
      <c r="A706" s="243"/>
      <c r="B706" s="243"/>
      <c r="C706" s="243"/>
      <c r="D706" s="243"/>
      <c r="E706" s="243"/>
      <c r="F706" s="243"/>
      <c r="G706" s="243"/>
      <c r="H706" s="243"/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</row>
    <row r="707" spans="1:26" ht="18.75" customHeight="1">
      <c r="A707" s="243"/>
      <c r="B707" s="243"/>
      <c r="C707" s="243"/>
      <c r="D707" s="243"/>
      <c r="E707" s="243"/>
      <c r="F707" s="243"/>
      <c r="G707" s="243"/>
      <c r="H707" s="243"/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</row>
    <row r="708" spans="1:26" ht="18.75" customHeight="1">
      <c r="A708" s="243"/>
      <c r="B708" s="243"/>
      <c r="C708" s="243"/>
      <c r="D708" s="243"/>
      <c r="E708" s="243"/>
      <c r="F708" s="243"/>
      <c r="G708" s="243"/>
      <c r="H708" s="243"/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</row>
    <row r="709" spans="1:26" ht="18.75" customHeight="1">
      <c r="A709" s="243"/>
      <c r="B709" s="243"/>
      <c r="C709" s="243"/>
      <c r="D709" s="243"/>
      <c r="E709" s="243"/>
      <c r="F709" s="243"/>
      <c r="G709" s="243"/>
      <c r="H709" s="243"/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</row>
    <row r="710" spans="1:26" ht="18.75" customHeight="1">
      <c r="A710" s="243"/>
      <c r="B710" s="243"/>
      <c r="C710" s="243"/>
      <c r="D710" s="243"/>
      <c r="E710" s="243"/>
      <c r="F710" s="243"/>
      <c r="G710" s="243"/>
      <c r="H710" s="243"/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</row>
    <row r="711" spans="1:26" ht="18.75" customHeight="1">
      <c r="A711" s="243"/>
      <c r="B711" s="243"/>
      <c r="C711" s="243"/>
      <c r="D711" s="243"/>
      <c r="E711" s="243"/>
      <c r="F711" s="243"/>
      <c r="G711" s="243"/>
      <c r="H711" s="243"/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</row>
    <row r="712" spans="1:26" ht="18.75" customHeight="1">
      <c r="A712" s="243"/>
      <c r="B712" s="243"/>
      <c r="C712" s="243"/>
      <c r="D712" s="243"/>
      <c r="E712" s="243"/>
      <c r="F712" s="243"/>
      <c r="G712" s="243"/>
      <c r="H712" s="243"/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</row>
    <row r="713" spans="1:26" ht="18.75" customHeight="1">
      <c r="A713" s="243"/>
      <c r="B713" s="243"/>
      <c r="C713" s="243"/>
      <c r="D713" s="243"/>
      <c r="E713" s="243"/>
      <c r="F713" s="243"/>
      <c r="G713" s="243"/>
      <c r="H713" s="243"/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</row>
    <row r="714" spans="1:26" ht="18.75" customHeight="1">
      <c r="A714" s="243"/>
      <c r="B714" s="243"/>
      <c r="C714" s="243"/>
      <c r="D714" s="243"/>
      <c r="E714" s="243"/>
      <c r="F714" s="243"/>
      <c r="G714" s="243"/>
      <c r="H714" s="243"/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</row>
    <row r="715" spans="1:26" ht="18.75" customHeight="1">
      <c r="A715" s="243"/>
      <c r="B715" s="243"/>
      <c r="C715" s="243"/>
      <c r="D715" s="243"/>
      <c r="E715" s="243"/>
      <c r="F715" s="243"/>
      <c r="G715" s="243"/>
      <c r="H715" s="243"/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</row>
    <row r="716" spans="1:26" ht="18.75" customHeight="1">
      <c r="A716" s="243"/>
      <c r="B716" s="243"/>
      <c r="C716" s="243"/>
      <c r="D716" s="243"/>
      <c r="E716" s="243"/>
      <c r="F716" s="243"/>
      <c r="G716" s="243"/>
      <c r="H716" s="243"/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</row>
    <row r="717" spans="1:26" ht="18.75" customHeight="1">
      <c r="A717" s="243"/>
      <c r="B717" s="243"/>
      <c r="C717" s="243"/>
      <c r="D717" s="243"/>
      <c r="E717" s="243"/>
      <c r="F717" s="243"/>
      <c r="G717" s="243"/>
      <c r="H717" s="243"/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</row>
    <row r="718" spans="1:26" ht="18.75" customHeight="1">
      <c r="A718" s="243"/>
      <c r="B718" s="243"/>
      <c r="C718" s="243"/>
      <c r="D718" s="243"/>
      <c r="E718" s="243"/>
      <c r="F718" s="243"/>
      <c r="G718" s="243"/>
      <c r="H718" s="243"/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</row>
    <row r="719" spans="1:26" ht="18.75" customHeight="1">
      <c r="A719" s="243"/>
      <c r="B719" s="243"/>
      <c r="C719" s="243"/>
      <c r="D719" s="243"/>
      <c r="E719" s="243"/>
      <c r="F719" s="243"/>
      <c r="G719" s="243"/>
      <c r="H719" s="243"/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</row>
    <row r="720" spans="1:26" ht="18.75" customHeight="1">
      <c r="A720" s="243"/>
      <c r="B720" s="243"/>
      <c r="C720" s="243"/>
      <c r="D720" s="243"/>
      <c r="E720" s="243"/>
      <c r="F720" s="243"/>
      <c r="G720" s="243"/>
      <c r="H720" s="243"/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</row>
    <row r="721" spans="1:26" ht="18.75" customHeight="1">
      <c r="A721" s="243"/>
      <c r="B721" s="243"/>
      <c r="C721" s="243"/>
      <c r="D721" s="243"/>
      <c r="E721" s="243"/>
      <c r="F721" s="243"/>
      <c r="G721" s="243"/>
      <c r="H721" s="243"/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</row>
    <row r="722" spans="1:26" ht="18.75" customHeight="1">
      <c r="A722" s="243"/>
      <c r="B722" s="243"/>
      <c r="C722" s="243"/>
      <c r="D722" s="243"/>
      <c r="E722" s="243"/>
      <c r="F722" s="243"/>
      <c r="G722" s="243"/>
      <c r="H722" s="243"/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</row>
    <row r="723" spans="1:26" ht="18.75" customHeight="1">
      <c r="A723" s="243"/>
      <c r="B723" s="243"/>
      <c r="C723" s="243"/>
      <c r="D723" s="243"/>
      <c r="E723" s="243"/>
      <c r="F723" s="243"/>
      <c r="G723" s="243"/>
      <c r="H723" s="243"/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</row>
    <row r="724" spans="1:26" ht="18.75" customHeight="1">
      <c r="A724" s="243"/>
      <c r="B724" s="243"/>
      <c r="C724" s="243"/>
      <c r="D724" s="243"/>
      <c r="E724" s="243"/>
      <c r="F724" s="243"/>
      <c r="G724" s="243"/>
      <c r="H724" s="243"/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</row>
    <row r="725" spans="1:26" ht="18.75" customHeight="1">
      <c r="A725" s="243"/>
      <c r="B725" s="243"/>
      <c r="C725" s="243"/>
      <c r="D725" s="243"/>
      <c r="E725" s="243"/>
      <c r="F725" s="243"/>
      <c r="G725" s="243"/>
      <c r="H725" s="243"/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</row>
    <row r="726" spans="1:26" ht="18.75" customHeight="1">
      <c r="A726" s="243"/>
      <c r="B726" s="243"/>
      <c r="C726" s="243"/>
      <c r="D726" s="243"/>
      <c r="E726" s="243"/>
      <c r="F726" s="243"/>
      <c r="G726" s="243"/>
      <c r="H726" s="243"/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</row>
    <row r="727" spans="1:26" ht="18.75" customHeight="1">
      <c r="A727" s="243"/>
      <c r="B727" s="243"/>
      <c r="C727" s="243"/>
      <c r="D727" s="243"/>
      <c r="E727" s="243"/>
      <c r="F727" s="243"/>
      <c r="G727" s="243"/>
      <c r="H727" s="243"/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</row>
    <row r="728" spans="1:26" ht="18.75" customHeight="1">
      <c r="A728" s="243"/>
      <c r="B728" s="243"/>
      <c r="C728" s="243"/>
      <c r="D728" s="243"/>
      <c r="E728" s="243"/>
      <c r="F728" s="243"/>
      <c r="G728" s="243"/>
      <c r="H728" s="243"/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</row>
    <row r="729" spans="1:26" ht="18.75" customHeight="1">
      <c r="A729" s="243"/>
      <c r="B729" s="243"/>
      <c r="C729" s="243"/>
      <c r="D729" s="243"/>
      <c r="E729" s="243"/>
      <c r="F729" s="243"/>
      <c r="G729" s="243"/>
      <c r="H729" s="243"/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</row>
    <row r="730" spans="1:26" ht="18.75" customHeight="1">
      <c r="A730" s="243"/>
      <c r="B730" s="243"/>
      <c r="C730" s="243"/>
      <c r="D730" s="243"/>
      <c r="E730" s="243"/>
      <c r="F730" s="243"/>
      <c r="G730" s="243"/>
      <c r="H730" s="243"/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</row>
    <row r="731" spans="1:26" ht="18.75" customHeight="1">
      <c r="A731" s="243"/>
      <c r="B731" s="243"/>
      <c r="C731" s="243"/>
      <c r="D731" s="243"/>
      <c r="E731" s="243"/>
      <c r="F731" s="243"/>
      <c r="G731" s="243"/>
      <c r="H731" s="243"/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</row>
    <row r="732" spans="1:26" ht="18.75" customHeight="1">
      <c r="A732" s="243"/>
      <c r="B732" s="243"/>
      <c r="C732" s="243"/>
      <c r="D732" s="243"/>
      <c r="E732" s="243"/>
      <c r="F732" s="243"/>
      <c r="G732" s="243"/>
      <c r="H732" s="243"/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</row>
    <row r="733" spans="1:26" ht="18.75" customHeight="1">
      <c r="A733" s="243"/>
      <c r="B733" s="243"/>
      <c r="C733" s="243"/>
      <c r="D733" s="243"/>
      <c r="E733" s="243"/>
      <c r="F733" s="243"/>
      <c r="G733" s="243"/>
      <c r="H733" s="243"/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</row>
    <row r="734" spans="1:26" ht="18.75" customHeight="1">
      <c r="A734" s="243"/>
      <c r="B734" s="243"/>
      <c r="C734" s="243"/>
      <c r="D734" s="243"/>
      <c r="E734" s="243"/>
      <c r="F734" s="243"/>
      <c r="G734" s="243"/>
      <c r="H734" s="243"/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</row>
    <row r="735" spans="1:26" ht="18.75" customHeight="1">
      <c r="A735" s="243"/>
      <c r="B735" s="243"/>
      <c r="C735" s="243"/>
      <c r="D735" s="243"/>
      <c r="E735" s="243"/>
      <c r="F735" s="243"/>
      <c r="G735" s="243"/>
      <c r="H735" s="243"/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</row>
    <row r="736" spans="1:26" ht="18.75" customHeight="1">
      <c r="A736" s="243"/>
      <c r="B736" s="243"/>
      <c r="C736" s="243"/>
      <c r="D736" s="243"/>
      <c r="E736" s="243"/>
      <c r="F736" s="243"/>
      <c r="G736" s="243"/>
      <c r="H736" s="243"/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</row>
    <row r="737" spans="1:26" ht="18.75" customHeight="1">
      <c r="A737" s="243"/>
      <c r="B737" s="243"/>
      <c r="C737" s="243"/>
      <c r="D737" s="243"/>
      <c r="E737" s="243"/>
      <c r="F737" s="243"/>
      <c r="G737" s="243"/>
      <c r="H737" s="243"/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</row>
    <row r="738" spans="1:26" ht="18.75" customHeight="1">
      <c r="A738" s="243"/>
      <c r="B738" s="243"/>
      <c r="C738" s="243"/>
      <c r="D738" s="243"/>
      <c r="E738" s="243"/>
      <c r="F738" s="243"/>
      <c r="G738" s="243"/>
      <c r="H738" s="243"/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</row>
    <row r="739" spans="1:26" ht="18.75" customHeight="1">
      <c r="A739" s="243"/>
      <c r="B739" s="243"/>
      <c r="C739" s="243"/>
      <c r="D739" s="243"/>
      <c r="E739" s="243"/>
      <c r="F739" s="243"/>
      <c r="G739" s="243"/>
      <c r="H739" s="243"/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</row>
    <row r="740" spans="1:26" ht="18.75" customHeight="1">
      <c r="A740" s="243"/>
      <c r="B740" s="243"/>
      <c r="C740" s="243"/>
      <c r="D740" s="243"/>
      <c r="E740" s="243"/>
      <c r="F740" s="243"/>
      <c r="G740" s="243"/>
      <c r="H740" s="243"/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</row>
    <row r="741" spans="1:26" ht="18.75" customHeight="1">
      <c r="A741" s="243"/>
      <c r="B741" s="243"/>
      <c r="C741" s="243"/>
      <c r="D741" s="243"/>
      <c r="E741" s="243"/>
      <c r="F741" s="243"/>
      <c r="G741" s="243"/>
      <c r="H741" s="243"/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</row>
    <row r="742" spans="1:26" ht="18.75" customHeight="1">
      <c r="A742" s="243"/>
      <c r="B742" s="243"/>
      <c r="C742" s="243"/>
      <c r="D742" s="243"/>
      <c r="E742" s="243"/>
      <c r="F742" s="243"/>
      <c r="G742" s="243"/>
      <c r="H742" s="243"/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</row>
    <row r="743" spans="1:26" ht="18.75" customHeight="1">
      <c r="A743" s="243"/>
      <c r="B743" s="243"/>
      <c r="C743" s="243"/>
      <c r="D743" s="243"/>
      <c r="E743" s="243"/>
      <c r="F743" s="243"/>
      <c r="G743" s="243"/>
      <c r="H743" s="243"/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</row>
    <row r="744" spans="1:26" ht="18.75" customHeight="1">
      <c r="A744" s="243"/>
      <c r="B744" s="243"/>
      <c r="C744" s="243"/>
      <c r="D744" s="243"/>
      <c r="E744" s="243"/>
      <c r="F744" s="243"/>
      <c r="G744" s="243"/>
      <c r="H744" s="243"/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</row>
    <row r="745" spans="1:26" ht="18.75" customHeight="1">
      <c r="A745" s="243"/>
      <c r="B745" s="243"/>
      <c r="C745" s="243"/>
      <c r="D745" s="243"/>
      <c r="E745" s="243"/>
      <c r="F745" s="243"/>
      <c r="G745" s="243"/>
      <c r="H745" s="243"/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</row>
    <row r="746" spans="1:26" ht="18.75" customHeight="1">
      <c r="A746" s="243"/>
      <c r="B746" s="243"/>
      <c r="C746" s="243"/>
      <c r="D746" s="243"/>
      <c r="E746" s="243"/>
      <c r="F746" s="243"/>
      <c r="G746" s="243"/>
      <c r="H746" s="243"/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</row>
    <row r="747" spans="1:26" ht="18.75" customHeight="1">
      <c r="A747" s="243"/>
      <c r="B747" s="243"/>
      <c r="C747" s="243"/>
      <c r="D747" s="243"/>
      <c r="E747" s="243"/>
      <c r="F747" s="243"/>
      <c r="G747" s="243"/>
      <c r="H747" s="243"/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</row>
    <row r="748" spans="1:26" ht="18.75" customHeight="1">
      <c r="A748" s="243"/>
      <c r="B748" s="243"/>
      <c r="C748" s="243"/>
      <c r="D748" s="243"/>
      <c r="E748" s="243"/>
      <c r="F748" s="243"/>
      <c r="G748" s="243"/>
      <c r="H748" s="243"/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</row>
    <row r="749" spans="1:26" ht="18.75" customHeight="1">
      <c r="A749" s="243"/>
      <c r="B749" s="243"/>
      <c r="C749" s="243"/>
      <c r="D749" s="243"/>
      <c r="E749" s="243"/>
      <c r="F749" s="243"/>
      <c r="G749" s="243"/>
      <c r="H749" s="243"/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</row>
    <row r="750" spans="1:26" ht="18.75" customHeight="1">
      <c r="A750" s="243"/>
      <c r="B750" s="243"/>
      <c r="C750" s="243"/>
      <c r="D750" s="243"/>
      <c r="E750" s="243"/>
      <c r="F750" s="243"/>
      <c r="G750" s="243"/>
      <c r="H750" s="243"/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</row>
    <row r="751" spans="1:26" ht="18.75" customHeight="1">
      <c r="A751" s="243"/>
      <c r="B751" s="243"/>
      <c r="C751" s="243"/>
      <c r="D751" s="243"/>
      <c r="E751" s="243"/>
      <c r="F751" s="243"/>
      <c r="G751" s="243"/>
      <c r="H751" s="243"/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</row>
    <row r="752" spans="1:26" ht="18.75" customHeight="1">
      <c r="A752" s="243"/>
      <c r="B752" s="243"/>
      <c r="C752" s="243"/>
      <c r="D752" s="243"/>
      <c r="E752" s="243"/>
      <c r="F752" s="243"/>
      <c r="G752" s="243"/>
      <c r="H752" s="243"/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</row>
    <row r="753" spans="1:26" ht="18.75" customHeight="1">
      <c r="A753" s="243"/>
      <c r="B753" s="243"/>
      <c r="C753" s="243"/>
      <c r="D753" s="243"/>
      <c r="E753" s="243"/>
      <c r="F753" s="243"/>
      <c r="G753" s="243"/>
      <c r="H753" s="243"/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</row>
    <row r="754" spans="1:26" ht="18.75" customHeight="1">
      <c r="A754" s="243"/>
      <c r="B754" s="243"/>
      <c r="C754" s="243"/>
      <c r="D754" s="243"/>
      <c r="E754" s="243"/>
      <c r="F754" s="243"/>
      <c r="G754" s="243"/>
      <c r="H754" s="243"/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</row>
    <row r="755" spans="1:26" ht="18.75" customHeight="1">
      <c r="A755" s="243"/>
      <c r="B755" s="243"/>
      <c r="C755" s="243"/>
      <c r="D755" s="243"/>
      <c r="E755" s="243"/>
      <c r="F755" s="243"/>
      <c r="G755" s="243"/>
      <c r="H755" s="243"/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</row>
    <row r="756" spans="1:26" ht="18.75" customHeight="1">
      <c r="A756" s="243"/>
      <c r="B756" s="243"/>
      <c r="C756" s="243"/>
      <c r="D756" s="243"/>
      <c r="E756" s="243"/>
      <c r="F756" s="243"/>
      <c r="G756" s="243"/>
      <c r="H756" s="243"/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</row>
    <row r="757" spans="1:26" ht="18.75" customHeight="1">
      <c r="A757" s="243"/>
      <c r="B757" s="243"/>
      <c r="C757" s="243"/>
      <c r="D757" s="243"/>
      <c r="E757" s="243"/>
      <c r="F757" s="243"/>
      <c r="G757" s="243"/>
      <c r="H757" s="243"/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</row>
    <row r="758" spans="1:26" ht="18.75" customHeight="1">
      <c r="A758" s="243"/>
      <c r="B758" s="243"/>
      <c r="C758" s="243"/>
      <c r="D758" s="243"/>
      <c r="E758" s="243"/>
      <c r="F758" s="243"/>
      <c r="G758" s="243"/>
      <c r="H758" s="243"/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</row>
    <row r="759" spans="1:26" ht="18.75" customHeight="1">
      <c r="A759" s="243"/>
      <c r="B759" s="243"/>
      <c r="C759" s="243"/>
      <c r="D759" s="243"/>
      <c r="E759" s="243"/>
      <c r="F759" s="243"/>
      <c r="G759" s="243"/>
      <c r="H759" s="243"/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</row>
    <row r="760" spans="1:26" ht="18.75" customHeight="1">
      <c r="A760" s="243"/>
      <c r="B760" s="243"/>
      <c r="C760" s="243"/>
      <c r="D760" s="243"/>
      <c r="E760" s="243"/>
      <c r="F760" s="243"/>
      <c r="G760" s="243"/>
      <c r="H760" s="243"/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</row>
    <row r="761" spans="1:26" ht="18.75" customHeight="1">
      <c r="A761" s="243"/>
      <c r="B761" s="243"/>
      <c r="C761" s="243"/>
      <c r="D761" s="243"/>
      <c r="E761" s="243"/>
      <c r="F761" s="243"/>
      <c r="G761" s="243"/>
      <c r="H761" s="243"/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</row>
    <row r="762" spans="1:26" ht="18.75" customHeight="1">
      <c r="A762" s="243"/>
      <c r="B762" s="243"/>
      <c r="C762" s="243"/>
      <c r="D762" s="243"/>
      <c r="E762" s="243"/>
      <c r="F762" s="243"/>
      <c r="G762" s="243"/>
      <c r="H762" s="243"/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</row>
    <row r="763" spans="1:26" ht="18.75" customHeight="1">
      <c r="A763" s="243"/>
      <c r="B763" s="243"/>
      <c r="C763" s="243"/>
      <c r="D763" s="243"/>
      <c r="E763" s="243"/>
      <c r="F763" s="243"/>
      <c r="G763" s="243"/>
      <c r="H763" s="243"/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</row>
    <row r="764" spans="1:26" ht="18.75" customHeight="1">
      <c r="A764" s="243"/>
      <c r="B764" s="243"/>
      <c r="C764" s="243"/>
      <c r="D764" s="243"/>
      <c r="E764" s="243"/>
      <c r="F764" s="243"/>
      <c r="G764" s="243"/>
      <c r="H764" s="243"/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</row>
    <row r="765" spans="1:26" ht="18.75" customHeight="1">
      <c r="A765" s="243"/>
      <c r="B765" s="243"/>
      <c r="C765" s="243"/>
      <c r="D765" s="243"/>
      <c r="E765" s="243"/>
      <c r="F765" s="243"/>
      <c r="G765" s="243"/>
      <c r="H765" s="243"/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</row>
    <row r="766" spans="1:26" ht="18.75" customHeight="1">
      <c r="A766" s="243"/>
      <c r="B766" s="243"/>
      <c r="C766" s="243"/>
      <c r="D766" s="243"/>
      <c r="E766" s="243"/>
      <c r="F766" s="243"/>
      <c r="G766" s="243"/>
      <c r="H766" s="243"/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</row>
    <row r="767" spans="1:26" ht="18.75" customHeight="1">
      <c r="A767" s="243"/>
      <c r="B767" s="243"/>
      <c r="C767" s="243"/>
      <c r="D767" s="243"/>
      <c r="E767" s="243"/>
      <c r="F767" s="243"/>
      <c r="G767" s="243"/>
      <c r="H767" s="243"/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</row>
    <row r="768" spans="1:26" ht="18.75" customHeight="1">
      <c r="A768" s="243"/>
      <c r="B768" s="243"/>
      <c r="C768" s="243"/>
      <c r="D768" s="243"/>
      <c r="E768" s="243"/>
      <c r="F768" s="243"/>
      <c r="G768" s="243"/>
      <c r="H768" s="243"/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</row>
    <row r="769" spans="1:26" ht="18.75" customHeight="1">
      <c r="A769" s="243"/>
      <c r="B769" s="243"/>
      <c r="C769" s="243"/>
      <c r="D769" s="243"/>
      <c r="E769" s="243"/>
      <c r="F769" s="243"/>
      <c r="G769" s="243"/>
      <c r="H769" s="243"/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</row>
    <row r="770" spans="1:26" ht="18.75" customHeight="1">
      <c r="A770" s="243"/>
      <c r="B770" s="243"/>
      <c r="C770" s="243"/>
      <c r="D770" s="243"/>
      <c r="E770" s="243"/>
      <c r="F770" s="243"/>
      <c r="G770" s="243"/>
      <c r="H770" s="243"/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</row>
    <row r="771" spans="1:26" ht="18.75" customHeight="1">
      <c r="A771" s="243"/>
      <c r="B771" s="243"/>
      <c r="C771" s="243"/>
      <c r="D771" s="243"/>
      <c r="E771" s="243"/>
      <c r="F771" s="243"/>
      <c r="G771" s="243"/>
      <c r="H771" s="243"/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</row>
    <row r="772" spans="1:26" ht="18.75" customHeight="1">
      <c r="A772" s="243"/>
      <c r="B772" s="243"/>
      <c r="C772" s="243"/>
      <c r="D772" s="243"/>
      <c r="E772" s="243"/>
      <c r="F772" s="243"/>
      <c r="G772" s="243"/>
      <c r="H772" s="243"/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</row>
    <row r="773" spans="1:26" ht="18.75" customHeight="1">
      <c r="A773" s="243"/>
      <c r="B773" s="243"/>
      <c r="C773" s="243"/>
      <c r="D773" s="243"/>
      <c r="E773" s="243"/>
      <c r="F773" s="243"/>
      <c r="G773" s="243"/>
      <c r="H773" s="243"/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</row>
    <row r="774" spans="1:26" ht="18.75" customHeight="1">
      <c r="A774" s="243"/>
      <c r="B774" s="243"/>
      <c r="C774" s="243"/>
      <c r="D774" s="243"/>
      <c r="E774" s="243"/>
      <c r="F774" s="243"/>
      <c r="G774" s="243"/>
      <c r="H774" s="243"/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</row>
    <row r="775" spans="1:26" ht="18.75" customHeight="1">
      <c r="A775" s="243"/>
      <c r="B775" s="243"/>
      <c r="C775" s="243"/>
      <c r="D775" s="243"/>
      <c r="E775" s="243"/>
      <c r="F775" s="243"/>
      <c r="G775" s="243"/>
      <c r="H775" s="243"/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</row>
    <row r="776" spans="1:26" ht="18.75" customHeight="1">
      <c r="A776" s="243"/>
      <c r="B776" s="243"/>
      <c r="C776" s="243"/>
      <c r="D776" s="243"/>
      <c r="E776" s="243"/>
      <c r="F776" s="243"/>
      <c r="G776" s="243"/>
      <c r="H776" s="243"/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</row>
    <row r="777" spans="1:26" ht="18.75" customHeight="1">
      <c r="A777" s="243"/>
      <c r="B777" s="243"/>
      <c r="C777" s="243"/>
      <c r="D777" s="243"/>
      <c r="E777" s="243"/>
      <c r="F777" s="243"/>
      <c r="G777" s="243"/>
      <c r="H777" s="243"/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</row>
    <row r="778" spans="1:26" ht="18.75" customHeight="1">
      <c r="A778" s="243"/>
      <c r="B778" s="243"/>
      <c r="C778" s="243"/>
      <c r="D778" s="243"/>
      <c r="E778" s="243"/>
      <c r="F778" s="243"/>
      <c r="G778" s="243"/>
      <c r="H778" s="243"/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</row>
    <row r="779" spans="1:26" ht="18.75" customHeight="1">
      <c r="A779" s="243"/>
      <c r="B779" s="243"/>
      <c r="C779" s="243"/>
      <c r="D779" s="243"/>
      <c r="E779" s="243"/>
      <c r="F779" s="243"/>
      <c r="G779" s="243"/>
      <c r="H779" s="243"/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</row>
    <row r="780" spans="1:26" ht="18.75" customHeight="1">
      <c r="A780" s="243"/>
      <c r="B780" s="243"/>
      <c r="C780" s="243"/>
      <c r="D780" s="243"/>
      <c r="E780" s="243"/>
      <c r="F780" s="243"/>
      <c r="G780" s="243"/>
      <c r="H780" s="243"/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</row>
    <row r="781" spans="1:26" ht="18.75" customHeight="1">
      <c r="A781" s="243"/>
      <c r="B781" s="243"/>
      <c r="C781" s="243"/>
      <c r="D781" s="243"/>
      <c r="E781" s="243"/>
      <c r="F781" s="243"/>
      <c r="G781" s="243"/>
      <c r="H781" s="243"/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</row>
    <row r="782" spans="1:26" ht="18.75" customHeight="1">
      <c r="A782" s="243"/>
      <c r="B782" s="243"/>
      <c r="C782" s="243"/>
      <c r="D782" s="243"/>
      <c r="E782" s="243"/>
      <c r="F782" s="243"/>
      <c r="G782" s="243"/>
      <c r="H782" s="243"/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</row>
    <row r="783" spans="1:26" ht="18.75" customHeight="1">
      <c r="A783" s="243"/>
      <c r="B783" s="243"/>
      <c r="C783" s="243"/>
      <c r="D783" s="243"/>
      <c r="E783" s="243"/>
      <c r="F783" s="243"/>
      <c r="G783" s="243"/>
      <c r="H783" s="243"/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</row>
    <row r="784" spans="1:26" ht="18.75" customHeight="1">
      <c r="A784" s="243"/>
      <c r="B784" s="243"/>
      <c r="C784" s="243"/>
      <c r="D784" s="243"/>
      <c r="E784" s="243"/>
      <c r="F784" s="243"/>
      <c r="G784" s="243"/>
      <c r="H784" s="243"/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</row>
    <row r="785" spans="1:26" ht="18.75" customHeight="1">
      <c r="A785" s="243"/>
      <c r="B785" s="243"/>
      <c r="C785" s="243"/>
      <c r="D785" s="243"/>
      <c r="E785" s="243"/>
      <c r="F785" s="243"/>
      <c r="G785" s="243"/>
      <c r="H785" s="243"/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</row>
    <row r="786" spans="1:26" ht="18.75" customHeight="1">
      <c r="A786" s="243"/>
      <c r="B786" s="243"/>
      <c r="C786" s="243"/>
      <c r="D786" s="243"/>
      <c r="E786" s="243"/>
      <c r="F786" s="243"/>
      <c r="G786" s="243"/>
      <c r="H786" s="243"/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</row>
    <row r="787" spans="1:26" ht="18.75" customHeight="1">
      <c r="A787" s="243"/>
      <c r="B787" s="243"/>
      <c r="C787" s="243"/>
      <c r="D787" s="243"/>
      <c r="E787" s="243"/>
      <c r="F787" s="243"/>
      <c r="G787" s="243"/>
      <c r="H787" s="243"/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</row>
    <row r="788" spans="1:26" ht="18.75" customHeight="1">
      <c r="A788" s="243"/>
      <c r="B788" s="243"/>
      <c r="C788" s="243"/>
      <c r="D788" s="243"/>
      <c r="E788" s="243"/>
      <c r="F788" s="243"/>
      <c r="G788" s="243"/>
      <c r="H788" s="243"/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</row>
    <row r="789" spans="1:26" ht="18.75" customHeight="1">
      <c r="A789" s="243"/>
      <c r="B789" s="243"/>
      <c r="C789" s="243"/>
      <c r="D789" s="243"/>
      <c r="E789" s="243"/>
      <c r="F789" s="243"/>
      <c r="G789" s="243"/>
      <c r="H789" s="243"/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</row>
    <row r="790" spans="1:26" ht="18.75" customHeight="1">
      <c r="A790" s="243"/>
      <c r="B790" s="243"/>
      <c r="C790" s="243"/>
      <c r="D790" s="243"/>
      <c r="E790" s="243"/>
      <c r="F790" s="243"/>
      <c r="G790" s="243"/>
      <c r="H790" s="243"/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</row>
    <row r="791" spans="1:26" ht="18.75" customHeight="1">
      <c r="A791" s="243"/>
      <c r="B791" s="243"/>
      <c r="C791" s="243"/>
      <c r="D791" s="243"/>
      <c r="E791" s="243"/>
      <c r="F791" s="243"/>
      <c r="G791" s="243"/>
      <c r="H791" s="243"/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</row>
    <row r="792" spans="1:26" ht="18.75" customHeight="1">
      <c r="A792" s="243"/>
      <c r="B792" s="243"/>
      <c r="C792" s="243"/>
      <c r="D792" s="243"/>
      <c r="E792" s="243"/>
      <c r="F792" s="243"/>
      <c r="G792" s="243"/>
      <c r="H792" s="243"/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</row>
    <row r="793" spans="1:26" ht="18.75" customHeight="1">
      <c r="A793" s="243"/>
      <c r="B793" s="243"/>
      <c r="C793" s="243"/>
      <c r="D793" s="243"/>
      <c r="E793" s="243"/>
      <c r="F793" s="243"/>
      <c r="G793" s="243"/>
      <c r="H793" s="243"/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</row>
    <row r="794" spans="1:26" ht="18.75" customHeight="1">
      <c r="A794" s="243"/>
      <c r="B794" s="243"/>
      <c r="C794" s="243"/>
      <c r="D794" s="243"/>
      <c r="E794" s="243"/>
      <c r="F794" s="243"/>
      <c r="G794" s="243"/>
      <c r="H794" s="243"/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</row>
    <row r="795" spans="1:26" ht="18.75" customHeight="1">
      <c r="A795" s="243"/>
      <c r="B795" s="243"/>
      <c r="C795" s="243"/>
      <c r="D795" s="243"/>
      <c r="E795" s="243"/>
      <c r="F795" s="243"/>
      <c r="G795" s="243"/>
      <c r="H795" s="243"/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</row>
    <row r="796" spans="1:26" ht="18.75" customHeight="1">
      <c r="A796" s="243"/>
      <c r="B796" s="243"/>
      <c r="C796" s="243"/>
      <c r="D796" s="243"/>
      <c r="E796" s="243"/>
      <c r="F796" s="243"/>
      <c r="G796" s="243"/>
      <c r="H796" s="243"/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</row>
    <row r="797" spans="1:26" ht="18.75" customHeight="1">
      <c r="A797" s="243"/>
      <c r="B797" s="243"/>
      <c r="C797" s="243"/>
      <c r="D797" s="243"/>
      <c r="E797" s="243"/>
      <c r="F797" s="243"/>
      <c r="G797" s="243"/>
      <c r="H797" s="243"/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</row>
    <row r="798" spans="1:26" ht="18.75" customHeight="1">
      <c r="A798" s="243"/>
      <c r="B798" s="243"/>
      <c r="C798" s="243"/>
      <c r="D798" s="243"/>
      <c r="E798" s="243"/>
      <c r="F798" s="243"/>
      <c r="G798" s="243"/>
      <c r="H798" s="243"/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</row>
    <row r="799" spans="1:26" ht="18.75" customHeight="1">
      <c r="A799" s="243"/>
      <c r="B799" s="243"/>
      <c r="C799" s="243"/>
      <c r="D799" s="243"/>
      <c r="E799" s="243"/>
      <c r="F799" s="243"/>
      <c r="G799" s="243"/>
      <c r="H799" s="243"/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</row>
    <row r="800" spans="1:26" ht="18.75" customHeight="1">
      <c r="A800" s="243"/>
      <c r="B800" s="243"/>
      <c r="C800" s="243"/>
      <c r="D800" s="243"/>
      <c r="E800" s="243"/>
      <c r="F800" s="243"/>
      <c r="G800" s="243"/>
      <c r="H800" s="243"/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</row>
    <row r="801" spans="1:26" ht="18.75" customHeight="1">
      <c r="A801" s="243"/>
      <c r="B801" s="243"/>
      <c r="C801" s="243"/>
      <c r="D801" s="243"/>
      <c r="E801" s="243"/>
      <c r="F801" s="243"/>
      <c r="G801" s="243"/>
      <c r="H801" s="243"/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</row>
    <row r="802" spans="1:26" ht="18.75" customHeight="1">
      <c r="A802" s="243"/>
      <c r="B802" s="243"/>
      <c r="C802" s="243"/>
      <c r="D802" s="243"/>
      <c r="E802" s="243"/>
      <c r="F802" s="243"/>
      <c r="G802" s="243"/>
      <c r="H802" s="243"/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</row>
    <row r="803" spans="1:26" ht="18.75" customHeight="1">
      <c r="A803" s="243"/>
      <c r="B803" s="243"/>
      <c r="C803" s="243"/>
      <c r="D803" s="243"/>
      <c r="E803" s="243"/>
      <c r="F803" s="243"/>
      <c r="G803" s="243"/>
      <c r="H803" s="243"/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</row>
    <row r="804" spans="1:26" ht="18.75" customHeight="1">
      <c r="A804" s="243"/>
      <c r="B804" s="243"/>
      <c r="C804" s="243"/>
      <c r="D804" s="243"/>
      <c r="E804" s="243"/>
      <c r="F804" s="243"/>
      <c r="G804" s="243"/>
      <c r="H804" s="243"/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</row>
    <row r="805" spans="1:26" ht="18.75" customHeight="1">
      <c r="A805" s="243"/>
      <c r="B805" s="243"/>
      <c r="C805" s="243"/>
      <c r="D805" s="243"/>
      <c r="E805" s="243"/>
      <c r="F805" s="243"/>
      <c r="G805" s="243"/>
      <c r="H805" s="243"/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</row>
    <row r="806" spans="1:26" ht="18.75" customHeight="1">
      <c r="A806" s="243"/>
      <c r="B806" s="243"/>
      <c r="C806" s="243"/>
      <c r="D806" s="243"/>
      <c r="E806" s="243"/>
      <c r="F806" s="243"/>
      <c r="G806" s="243"/>
      <c r="H806" s="243"/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</row>
    <row r="807" spans="1:26" ht="18.75" customHeight="1">
      <c r="A807" s="243"/>
      <c r="B807" s="243"/>
      <c r="C807" s="243"/>
      <c r="D807" s="243"/>
      <c r="E807" s="243"/>
      <c r="F807" s="243"/>
      <c r="G807" s="243"/>
      <c r="H807" s="243"/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</row>
    <row r="808" spans="1:26" ht="18.75" customHeight="1">
      <c r="A808" s="243"/>
      <c r="B808" s="243"/>
      <c r="C808" s="243"/>
      <c r="D808" s="243"/>
      <c r="E808" s="243"/>
      <c r="F808" s="243"/>
      <c r="G808" s="243"/>
      <c r="H808" s="243"/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</row>
    <row r="809" spans="1:26" ht="18.75" customHeight="1">
      <c r="A809" s="243"/>
      <c r="B809" s="243"/>
      <c r="C809" s="243"/>
      <c r="D809" s="243"/>
      <c r="E809" s="243"/>
      <c r="F809" s="243"/>
      <c r="G809" s="243"/>
      <c r="H809" s="243"/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</row>
    <row r="810" spans="1:26" ht="18.75" customHeight="1">
      <c r="A810" s="243"/>
      <c r="B810" s="243"/>
      <c r="C810" s="243"/>
      <c r="D810" s="243"/>
      <c r="E810" s="243"/>
      <c r="F810" s="243"/>
      <c r="G810" s="243"/>
      <c r="H810" s="243"/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</row>
    <row r="811" spans="1:26" ht="18.75" customHeight="1">
      <c r="A811" s="243"/>
      <c r="B811" s="243"/>
      <c r="C811" s="243"/>
      <c r="D811" s="243"/>
      <c r="E811" s="243"/>
      <c r="F811" s="243"/>
      <c r="G811" s="243"/>
      <c r="H811" s="243"/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</row>
    <row r="812" spans="1:26" ht="18.75" customHeight="1">
      <c r="A812" s="243"/>
      <c r="B812" s="243"/>
      <c r="C812" s="243"/>
      <c r="D812" s="243"/>
      <c r="E812" s="243"/>
      <c r="F812" s="243"/>
      <c r="G812" s="243"/>
      <c r="H812" s="243"/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</row>
    <row r="813" spans="1:26" ht="18.75" customHeight="1">
      <c r="A813" s="243"/>
      <c r="B813" s="243"/>
      <c r="C813" s="243"/>
      <c r="D813" s="243"/>
      <c r="E813" s="243"/>
      <c r="F813" s="243"/>
      <c r="G813" s="243"/>
      <c r="H813" s="243"/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</row>
    <row r="814" spans="1:26" ht="18.75" customHeight="1">
      <c r="A814" s="243"/>
      <c r="B814" s="243"/>
      <c r="C814" s="243"/>
      <c r="D814" s="243"/>
      <c r="E814" s="243"/>
      <c r="F814" s="243"/>
      <c r="G814" s="243"/>
      <c r="H814" s="243"/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</row>
    <row r="815" spans="1:26" ht="18.75" customHeight="1">
      <c r="A815" s="243"/>
      <c r="B815" s="243"/>
      <c r="C815" s="243"/>
      <c r="D815" s="243"/>
      <c r="E815" s="243"/>
      <c r="F815" s="243"/>
      <c r="G815" s="243"/>
      <c r="H815" s="243"/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</row>
    <row r="816" spans="1:26" ht="18.75" customHeight="1">
      <c r="A816" s="243"/>
      <c r="B816" s="243"/>
      <c r="C816" s="243"/>
      <c r="D816" s="243"/>
      <c r="E816" s="243"/>
      <c r="F816" s="243"/>
      <c r="G816" s="243"/>
      <c r="H816" s="243"/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</row>
    <row r="817" spans="1:26" ht="18.75" customHeight="1">
      <c r="A817" s="243"/>
      <c r="B817" s="243"/>
      <c r="C817" s="243"/>
      <c r="D817" s="243"/>
      <c r="E817" s="243"/>
      <c r="F817" s="243"/>
      <c r="G817" s="243"/>
      <c r="H817" s="243"/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</row>
    <row r="818" spans="1:26" ht="18.75" customHeight="1">
      <c r="A818" s="243"/>
      <c r="B818" s="243"/>
      <c r="C818" s="243"/>
      <c r="D818" s="243"/>
      <c r="E818" s="243"/>
      <c r="F818" s="243"/>
      <c r="G818" s="243"/>
      <c r="H818" s="243"/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</row>
    <row r="819" spans="1:26" ht="18.75" customHeight="1">
      <c r="A819" s="243"/>
      <c r="B819" s="243"/>
      <c r="C819" s="243"/>
      <c r="D819" s="243"/>
      <c r="E819" s="243"/>
      <c r="F819" s="243"/>
      <c r="G819" s="243"/>
      <c r="H819" s="243"/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</row>
    <row r="820" spans="1:26" ht="18.75" customHeight="1">
      <c r="A820" s="243"/>
      <c r="B820" s="243"/>
      <c r="C820" s="243"/>
      <c r="D820" s="243"/>
      <c r="E820" s="243"/>
      <c r="F820" s="243"/>
      <c r="G820" s="243"/>
      <c r="H820" s="243"/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</row>
    <row r="821" spans="1:26" ht="18.75" customHeight="1">
      <c r="A821" s="243"/>
      <c r="B821" s="243"/>
      <c r="C821" s="243"/>
      <c r="D821" s="243"/>
      <c r="E821" s="243"/>
      <c r="F821" s="243"/>
      <c r="G821" s="243"/>
      <c r="H821" s="243"/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</row>
    <row r="822" spans="1:26" ht="18.75" customHeight="1">
      <c r="A822" s="243"/>
      <c r="B822" s="243"/>
      <c r="C822" s="243"/>
      <c r="D822" s="243"/>
      <c r="E822" s="243"/>
      <c r="F822" s="243"/>
      <c r="G822" s="243"/>
      <c r="H822" s="243"/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</row>
    <row r="823" spans="1:26" ht="18.75" customHeight="1">
      <c r="A823" s="243"/>
      <c r="B823" s="243"/>
      <c r="C823" s="243"/>
      <c r="D823" s="243"/>
      <c r="E823" s="243"/>
      <c r="F823" s="243"/>
      <c r="G823" s="243"/>
      <c r="H823" s="243"/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</row>
    <row r="824" spans="1:26" ht="18.75" customHeight="1">
      <c r="A824" s="243"/>
      <c r="B824" s="243"/>
      <c r="C824" s="243"/>
      <c r="D824" s="243"/>
      <c r="E824" s="243"/>
      <c r="F824" s="243"/>
      <c r="G824" s="243"/>
      <c r="H824" s="243"/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</row>
    <row r="825" spans="1:26" ht="18.75" customHeight="1">
      <c r="A825" s="243"/>
      <c r="B825" s="243"/>
      <c r="C825" s="243"/>
      <c r="D825" s="243"/>
      <c r="E825" s="243"/>
      <c r="F825" s="243"/>
      <c r="G825" s="243"/>
      <c r="H825" s="243"/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</row>
    <row r="826" spans="1:26" ht="18.75" customHeight="1">
      <c r="A826" s="243"/>
      <c r="B826" s="243"/>
      <c r="C826" s="243"/>
      <c r="D826" s="243"/>
      <c r="E826" s="243"/>
      <c r="F826" s="243"/>
      <c r="G826" s="243"/>
      <c r="H826" s="243"/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</row>
    <row r="827" spans="1:26" ht="18.75" customHeight="1">
      <c r="A827" s="243"/>
      <c r="B827" s="243"/>
      <c r="C827" s="243"/>
      <c r="D827" s="243"/>
      <c r="E827" s="243"/>
      <c r="F827" s="243"/>
      <c r="G827" s="243"/>
      <c r="H827" s="243"/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</row>
    <row r="828" spans="1:26" ht="18.75" customHeight="1">
      <c r="A828" s="243"/>
      <c r="B828" s="243"/>
      <c r="C828" s="243"/>
      <c r="D828" s="243"/>
      <c r="E828" s="243"/>
      <c r="F828" s="243"/>
      <c r="G828" s="243"/>
      <c r="H828" s="243"/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</row>
    <row r="829" spans="1:26" ht="18.75" customHeight="1">
      <c r="A829" s="243"/>
      <c r="B829" s="243"/>
      <c r="C829" s="243"/>
      <c r="D829" s="243"/>
      <c r="E829" s="243"/>
      <c r="F829" s="243"/>
      <c r="G829" s="243"/>
      <c r="H829" s="243"/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</row>
    <row r="830" spans="1:26" ht="18.75" customHeight="1">
      <c r="A830" s="243"/>
      <c r="B830" s="243"/>
      <c r="C830" s="243"/>
      <c r="D830" s="243"/>
      <c r="E830" s="243"/>
      <c r="F830" s="243"/>
      <c r="G830" s="243"/>
      <c r="H830" s="243"/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</row>
    <row r="831" spans="1:26" ht="18.75" customHeight="1">
      <c r="A831" s="243"/>
      <c r="B831" s="243"/>
      <c r="C831" s="243"/>
      <c r="D831" s="243"/>
      <c r="E831" s="243"/>
      <c r="F831" s="243"/>
      <c r="G831" s="243"/>
      <c r="H831" s="243"/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</row>
    <row r="832" spans="1:26" ht="18.75" customHeight="1">
      <c r="A832" s="243"/>
      <c r="B832" s="243"/>
      <c r="C832" s="243"/>
      <c r="D832" s="243"/>
      <c r="E832" s="243"/>
      <c r="F832" s="243"/>
      <c r="G832" s="243"/>
      <c r="H832" s="243"/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</row>
    <row r="833" spans="1:26" ht="18.75" customHeight="1">
      <c r="A833" s="243"/>
      <c r="B833" s="243"/>
      <c r="C833" s="243"/>
      <c r="D833" s="243"/>
      <c r="E833" s="243"/>
      <c r="F833" s="243"/>
      <c r="G833" s="243"/>
      <c r="H833" s="243"/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</row>
    <row r="834" spans="1:26" ht="18.75" customHeight="1">
      <c r="A834" s="243"/>
      <c r="B834" s="243"/>
      <c r="C834" s="243"/>
      <c r="D834" s="243"/>
      <c r="E834" s="243"/>
      <c r="F834" s="243"/>
      <c r="G834" s="243"/>
      <c r="H834" s="243"/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</row>
    <row r="835" spans="1:26" ht="18.75" customHeight="1">
      <c r="A835" s="243"/>
      <c r="B835" s="243"/>
      <c r="C835" s="243"/>
      <c r="D835" s="243"/>
      <c r="E835" s="243"/>
      <c r="F835" s="243"/>
      <c r="G835" s="243"/>
      <c r="H835" s="243"/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</row>
    <row r="836" spans="1:26" ht="18.75" customHeight="1">
      <c r="A836" s="243"/>
      <c r="B836" s="243"/>
      <c r="C836" s="243"/>
      <c r="D836" s="243"/>
      <c r="E836" s="243"/>
      <c r="F836" s="243"/>
      <c r="G836" s="243"/>
      <c r="H836" s="243"/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</row>
    <row r="837" spans="1:26" ht="18.75" customHeight="1">
      <c r="A837" s="243"/>
      <c r="B837" s="243"/>
      <c r="C837" s="243"/>
      <c r="D837" s="243"/>
      <c r="E837" s="243"/>
      <c r="F837" s="243"/>
      <c r="G837" s="243"/>
      <c r="H837" s="243"/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</row>
    <row r="838" spans="1:26" ht="18.75" customHeight="1">
      <c r="A838" s="243"/>
      <c r="B838" s="243"/>
      <c r="C838" s="243"/>
      <c r="D838" s="243"/>
      <c r="E838" s="243"/>
      <c r="F838" s="243"/>
      <c r="G838" s="243"/>
      <c r="H838" s="243"/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</row>
    <row r="839" spans="1:26" ht="18.75" customHeight="1">
      <c r="A839" s="243"/>
      <c r="B839" s="243"/>
      <c r="C839" s="243"/>
      <c r="D839" s="243"/>
      <c r="E839" s="243"/>
      <c r="F839" s="243"/>
      <c r="G839" s="243"/>
      <c r="H839" s="243"/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</row>
    <row r="840" spans="1:26" ht="18.75" customHeight="1">
      <c r="A840" s="243"/>
      <c r="B840" s="243"/>
      <c r="C840" s="243"/>
      <c r="D840" s="243"/>
      <c r="E840" s="243"/>
      <c r="F840" s="243"/>
      <c r="G840" s="243"/>
      <c r="H840" s="243"/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</row>
    <row r="841" spans="1:26" ht="18.75" customHeight="1">
      <c r="A841" s="243"/>
      <c r="B841" s="243"/>
      <c r="C841" s="243"/>
      <c r="D841" s="243"/>
      <c r="E841" s="243"/>
      <c r="F841" s="243"/>
      <c r="G841" s="243"/>
      <c r="H841" s="243"/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</row>
    <row r="842" spans="1:26" ht="18.75" customHeight="1">
      <c r="A842" s="243"/>
      <c r="B842" s="243"/>
      <c r="C842" s="243"/>
      <c r="D842" s="243"/>
      <c r="E842" s="243"/>
      <c r="F842" s="243"/>
      <c r="G842" s="243"/>
      <c r="H842" s="243"/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</row>
    <row r="843" spans="1:26" ht="18.75" customHeight="1">
      <c r="A843" s="243"/>
      <c r="B843" s="243"/>
      <c r="C843" s="243"/>
      <c r="D843" s="243"/>
      <c r="E843" s="243"/>
      <c r="F843" s="243"/>
      <c r="G843" s="243"/>
      <c r="H843" s="243"/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</row>
    <row r="844" spans="1:26" ht="18.75" customHeight="1">
      <c r="A844" s="243"/>
      <c r="B844" s="243"/>
      <c r="C844" s="243"/>
      <c r="D844" s="243"/>
      <c r="E844" s="243"/>
      <c r="F844" s="243"/>
      <c r="G844" s="243"/>
      <c r="H844" s="243"/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</row>
    <row r="845" spans="1:26" ht="18.75" customHeight="1">
      <c r="A845" s="243"/>
      <c r="B845" s="243"/>
      <c r="C845" s="243"/>
      <c r="D845" s="243"/>
      <c r="E845" s="243"/>
      <c r="F845" s="243"/>
      <c r="G845" s="243"/>
      <c r="H845" s="243"/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</row>
    <row r="846" spans="1:26" ht="18.75" customHeight="1">
      <c r="A846" s="243"/>
      <c r="B846" s="243"/>
      <c r="C846" s="243"/>
      <c r="D846" s="243"/>
      <c r="E846" s="243"/>
      <c r="F846" s="243"/>
      <c r="G846" s="243"/>
      <c r="H846" s="243"/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</row>
    <row r="847" spans="1:26" ht="18.75" customHeight="1">
      <c r="A847" s="243"/>
      <c r="B847" s="243"/>
      <c r="C847" s="243"/>
      <c r="D847" s="243"/>
      <c r="E847" s="243"/>
      <c r="F847" s="243"/>
      <c r="G847" s="243"/>
      <c r="H847" s="243"/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</row>
    <row r="848" spans="1:26" ht="18.75" customHeight="1">
      <c r="A848" s="243"/>
      <c r="B848" s="243"/>
      <c r="C848" s="243"/>
      <c r="D848" s="243"/>
      <c r="E848" s="243"/>
      <c r="F848" s="243"/>
      <c r="G848" s="243"/>
      <c r="H848" s="243"/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</row>
    <row r="849" spans="1:26" ht="18.75" customHeight="1">
      <c r="A849" s="243"/>
      <c r="B849" s="243"/>
      <c r="C849" s="243"/>
      <c r="D849" s="243"/>
      <c r="E849" s="243"/>
      <c r="F849" s="243"/>
      <c r="G849" s="243"/>
      <c r="H849" s="243"/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</row>
    <row r="850" spans="1:26" ht="18.75" customHeight="1">
      <c r="A850" s="243"/>
      <c r="B850" s="243"/>
      <c r="C850" s="243"/>
      <c r="D850" s="243"/>
      <c r="E850" s="243"/>
      <c r="F850" s="243"/>
      <c r="G850" s="243"/>
      <c r="H850" s="243"/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</row>
    <row r="851" spans="1:26" ht="18.75" customHeight="1">
      <c r="A851" s="243"/>
      <c r="B851" s="243"/>
      <c r="C851" s="243"/>
      <c r="D851" s="243"/>
      <c r="E851" s="243"/>
      <c r="F851" s="243"/>
      <c r="G851" s="243"/>
      <c r="H851" s="243"/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</row>
    <row r="852" spans="1:26" ht="18.75" customHeight="1">
      <c r="A852" s="243"/>
      <c r="B852" s="243"/>
      <c r="C852" s="243"/>
      <c r="D852" s="243"/>
      <c r="E852" s="243"/>
      <c r="F852" s="243"/>
      <c r="G852" s="243"/>
      <c r="H852" s="243"/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</row>
    <row r="853" spans="1:26" ht="18.75" customHeight="1">
      <c r="A853" s="243"/>
      <c r="B853" s="243"/>
      <c r="C853" s="243"/>
      <c r="D853" s="243"/>
      <c r="E853" s="243"/>
      <c r="F853" s="243"/>
      <c r="G853" s="243"/>
      <c r="H853" s="243"/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</row>
    <row r="854" spans="1:26" ht="18.75" customHeight="1">
      <c r="A854" s="243"/>
      <c r="B854" s="243"/>
      <c r="C854" s="243"/>
      <c r="D854" s="243"/>
      <c r="E854" s="243"/>
      <c r="F854" s="243"/>
      <c r="G854" s="243"/>
      <c r="H854" s="243"/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</row>
    <row r="855" spans="1:26" ht="18.75" customHeight="1">
      <c r="A855" s="243"/>
      <c r="B855" s="243"/>
      <c r="C855" s="243"/>
      <c r="D855" s="243"/>
      <c r="E855" s="243"/>
      <c r="F855" s="243"/>
      <c r="G855" s="243"/>
      <c r="H855" s="243"/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</row>
    <row r="856" spans="1:26" ht="18.75" customHeight="1">
      <c r="A856" s="243"/>
      <c r="B856" s="243"/>
      <c r="C856" s="243"/>
      <c r="D856" s="243"/>
      <c r="E856" s="243"/>
      <c r="F856" s="243"/>
      <c r="G856" s="243"/>
      <c r="H856" s="243"/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</row>
    <row r="857" spans="1:26" ht="18.75" customHeight="1">
      <c r="A857" s="243"/>
      <c r="B857" s="243"/>
      <c r="C857" s="243"/>
      <c r="D857" s="243"/>
      <c r="E857" s="243"/>
      <c r="F857" s="243"/>
      <c r="G857" s="243"/>
      <c r="H857" s="243"/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</row>
    <row r="858" spans="1:26" ht="18.75" customHeight="1">
      <c r="A858" s="243"/>
      <c r="B858" s="243"/>
      <c r="C858" s="243"/>
      <c r="D858" s="243"/>
      <c r="E858" s="243"/>
      <c r="F858" s="243"/>
      <c r="G858" s="243"/>
      <c r="H858" s="243"/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</row>
    <row r="859" spans="1:26" ht="18.75" customHeight="1">
      <c r="A859" s="243"/>
      <c r="B859" s="243"/>
      <c r="C859" s="243"/>
      <c r="D859" s="243"/>
      <c r="E859" s="243"/>
      <c r="F859" s="243"/>
      <c r="G859" s="243"/>
      <c r="H859" s="243"/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</row>
    <row r="860" spans="1:26" ht="18.75" customHeight="1">
      <c r="A860" s="243"/>
      <c r="B860" s="243"/>
      <c r="C860" s="243"/>
      <c r="D860" s="243"/>
      <c r="E860" s="243"/>
      <c r="F860" s="243"/>
      <c r="G860" s="243"/>
      <c r="H860" s="243"/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</row>
    <row r="861" spans="1:26" ht="18.75" customHeight="1">
      <c r="A861" s="243"/>
      <c r="B861" s="243"/>
      <c r="C861" s="243"/>
      <c r="D861" s="243"/>
      <c r="E861" s="243"/>
      <c r="F861" s="243"/>
      <c r="G861" s="243"/>
      <c r="H861" s="243"/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</row>
    <row r="862" spans="1:26" ht="18.75" customHeight="1">
      <c r="A862" s="243"/>
      <c r="B862" s="243"/>
      <c r="C862" s="243"/>
      <c r="D862" s="243"/>
      <c r="E862" s="243"/>
      <c r="F862" s="243"/>
      <c r="G862" s="243"/>
      <c r="H862" s="243"/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</row>
    <row r="863" spans="1:26" ht="18.75" customHeight="1">
      <c r="A863" s="243"/>
      <c r="B863" s="243"/>
      <c r="C863" s="243"/>
      <c r="D863" s="243"/>
      <c r="E863" s="243"/>
      <c r="F863" s="243"/>
      <c r="G863" s="243"/>
      <c r="H863" s="243"/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</row>
    <row r="864" spans="1:26" ht="18.75" customHeight="1">
      <c r="A864" s="243"/>
      <c r="B864" s="243"/>
      <c r="C864" s="243"/>
      <c r="D864" s="243"/>
      <c r="E864" s="243"/>
      <c r="F864" s="243"/>
      <c r="G864" s="243"/>
      <c r="H864" s="243"/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</row>
    <row r="865" spans="1:26" ht="18.75" customHeight="1">
      <c r="A865" s="243"/>
      <c r="B865" s="243"/>
      <c r="C865" s="243"/>
      <c r="D865" s="243"/>
      <c r="E865" s="243"/>
      <c r="F865" s="243"/>
      <c r="G865" s="243"/>
      <c r="H865" s="243"/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</row>
    <row r="866" spans="1:26" ht="18.75" customHeight="1">
      <c r="A866" s="243"/>
      <c r="B866" s="243"/>
      <c r="C866" s="243"/>
      <c r="D866" s="243"/>
      <c r="E866" s="243"/>
      <c r="F866" s="243"/>
      <c r="G866" s="243"/>
      <c r="H866" s="243"/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</row>
    <row r="867" spans="1:26" ht="18.75" customHeight="1">
      <c r="A867" s="243"/>
      <c r="B867" s="243"/>
      <c r="C867" s="243"/>
      <c r="D867" s="243"/>
      <c r="E867" s="243"/>
      <c r="F867" s="243"/>
      <c r="G867" s="243"/>
      <c r="H867" s="243"/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</row>
    <row r="868" spans="1:26" ht="18.75" customHeight="1">
      <c r="A868" s="243"/>
      <c r="B868" s="243"/>
      <c r="C868" s="243"/>
      <c r="D868" s="243"/>
      <c r="E868" s="243"/>
      <c r="F868" s="243"/>
      <c r="G868" s="243"/>
      <c r="H868" s="243"/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</row>
    <row r="869" spans="1:26" ht="18.75" customHeight="1">
      <c r="A869" s="243"/>
      <c r="B869" s="243"/>
      <c r="C869" s="243"/>
      <c r="D869" s="243"/>
      <c r="E869" s="243"/>
      <c r="F869" s="243"/>
      <c r="G869" s="243"/>
      <c r="H869" s="243"/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</row>
    <row r="870" spans="1:26" ht="18.75" customHeight="1">
      <c r="A870" s="243"/>
      <c r="B870" s="243"/>
      <c r="C870" s="243"/>
      <c r="D870" s="243"/>
      <c r="E870" s="243"/>
      <c r="F870" s="243"/>
      <c r="G870" s="243"/>
      <c r="H870" s="243"/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</row>
    <row r="871" spans="1:26" ht="18.75" customHeight="1">
      <c r="A871" s="243"/>
      <c r="B871" s="243"/>
      <c r="C871" s="243"/>
      <c r="D871" s="243"/>
      <c r="E871" s="243"/>
      <c r="F871" s="243"/>
      <c r="G871" s="243"/>
      <c r="H871" s="243"/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</row>
    <row r="872" spans="1:26" ht="18.75" customHeight="1">
      <c r="A872" s="243"/>
      <c r="B872" s="243"/>
      <c r="C872" s="243"/>
      <c r="D872" s="243"/>
      <c r="E872" s="243"/>
      <c r="F872" s="243"/>
      <c r="G872" s="243"/>
      <c r="H872" s="243"/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</row>
    <row r="873" spans="1:26" ht="18.75" customHeight="1">
      <c r="A873" s="243"/>
      <c r="B873" s="243"/>
      <c r="C873" s="243"/>
      <c r="D873" s="243"/>
      <c r="E873" s="243"/>
      <c r="F873" s="243"/>
      <c r="G873" s="243"/>
      <c r="H873" s="243"/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</row>
    <row r="874" spans="1:26" ht="18.75" customHeight="1">
      <c r="A874" s="243"/>
      <c r="B874" s="243"/>
      <c r="C874" s="243"/>
      <c r="D874" s="243"/>
      <c r="E874" s="243"/>
      <c r="F874" s="243"/>
      <c r="G874" s="243"/>
      <c r="H874" s="243"/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</row>
    <row r="875" spans="1:26" ht="18.75" customHeight="1">
      <c r="A875" s="243"/>
      <c r="B875" s="243"/>
      <c r="C875" s="243"/>
      <c r="D875" s="243"/>
      <c r="E875" s="243"/>
      <c r="F875" s="243"/>
      <c r="G875" s="243"/>
      <c r="H875" s="243"/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</row>
    <row r="876" spans="1:26" ht="18.75" customHeight="1">
      <c r="A876" s="243"/>
      <c r="B876" s="243"/>
      <c r="C876" s="243"/>
      <c r="D876" s="243"/>
      <c r="E876" s="243"/>
      <c r="F876" s="243"/>
      <c r="G876" s="243"/>
      <c r="H876" s="243"/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</row>
    <row r="877" spans="1:26" ht="18.75" customHeight="1">
      <c r="A877" s="243"/>
      <c r="B877" s="243"/>
      <c r="C877" s="243"/>
      <c r="D877" s="243"/>
      <c r="E877" s="243"/>
      <c r="F877" s="243"/>
      <c r="G877" s="243"/>
      <c r="H877" s="243"/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</row>
    <row r="878" spans="1:26" ht="18.75" customHeight="1">
      <c r="A878" s="243"/>
      <c r="B878" s="243"/>
      <c r="C878" s="243"/>
      <c r="D878" s="243"/>
      <c r="E878" s="243"/>
      <c r="F878" s="243"/>
      <c r="G878" s="243"/>
      <c r="H878" s="243"/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</row>
    <row r="879" spans="1:26" ht="18.75" customHeight="1">
      <c r="A879" s="243"/>
      <c r="B879" s="243"/>
      <c r="C879" s="243"/>
      <c r="D879" s="243"/>
      <c r="E879" s="243"/>
      <c r="F879" s="243"/>
      <c r="G879" s="243"/>
      <c r="H879" s="243"/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</row>
    <row r="880" spans="1:26" ht="18.75" customHeight="1">
      <c r="A880" s="243"/>
      <c r="B880" s="243"/>
      <c r="C880" s="243"/>
      <c r="D880" s="243"/>
      <c r="E880" s="243"/>
      <c r="F880" s="243"/>
      <c r="G880" s="243"/>
      <c r="H880" s="243"/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</row>
    <row r="881" spans="1:26" ht="18.75" customHeight="1">
      <c r="A881" s="243"/>
      <c r="B881" s="243"/>
      <c r="C881" s="243"/>
      <c r="D881" s="243"/>
      <c r="E881" s="243"/>
      <c r="F881" s="243"/>
      <c r="G881" s="243"/>
      <c r="H881" s="243"/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</row>
    <row r="882" spans="1:26" ht="18.75" customHeight="1">
      <c r="A882" s="243"/>
      <c r="B882" s="243"/>
      <c r="C882" s="243"/>
      <c r="D882" s="243"/>
      <c r="E882" s="243"/>
      <c r="F882" s="243"/>
      <c r="G882" s="243"/>
      <c r="H882" s="243"/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</row>
    <row r="883" spans="1:26" ht="18.75" customHeight="1">
      <c r="A883" s="243"/>
      <c r="B883" s="243"/>
      <c r="C883" s="243"/>
      <c r="D883" s="243"/>
      <c r="E883" s="243"/>
      <c r="F883" s="243"/>
      <c r="G883" s="243"/>
      <c r="H883" s="243"/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</row>
    <row r="884" spans="1:26" ht="18.75" customHeight="1">
      <c r="A884" s="243"/>
      <c r="B884" s="243"/>
      <c r="C884" s="243"/>
      <c r="D884" s="243"/>
      <c r="E884" s="243"/>
      <c r="F884" s="243"/>
      <c r="G884" s="243"/>
      <c r="H884" s="243"/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</row>
    <row r="885" spans="1:26" ht="18.75" customHeight="1">
      <c r="A885" s="243"/>
      <c r="B885" s="243"/>
      <c r="C885" s="243"/>
      <c r="D885" s="243"/>
      <c r="E885" s="243"/>
      <c r="F885" s="243"/>
      <c r="G885" s="243"/>
      <c r="H885" s="243"/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</row>
    <row r="886" spans="1:26" ht="18.75" customHeight="1">
      <c r="A886" s="243"/>
      <c r="B886" s="243"/>
      <c r="C886" s="243"/>
      <c r="D886" s="243"/>
      <c r="E886" s="243"/>
      <c r="F886" s="243"/>
      <c r="G886" s="243"/>
      <c r="H886" s="243"/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</row>
    <row r="887" spans="1:26" ht="18.75" customHeight="1">
      <c r="A887" s="243"/>
      <c r="B887" s="243"/>
      <c r="C887" s="243"/>
      <c r="D887" s="243"/>
      <c r="E887" s="243"/>
      <c r="F887" s="243"/>
      <c r="G887" s="243"/>
      <c r="H887" s="243"/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</row>
    <row r="888" spans="1:26" ht="18.75" customHeight="1">
      <c r="A888" s="243"/>
      <c r="B888" s="243"/>
      <c r="C888" s="243"/>
      <c r="D888" s="243"/>
      <c r="E888" s="243"/>
      <c r="F888" s="243"/>
      <c r="G888" s="243"/>
      <c r="H888" s="243"/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</row>
    <row r="889" spans="1:26" ht="18.75" customHeight="1">
      <c r="A889" s="243"/>
      <c r="B889" s="243"/>
      <c r="C889" s="243"/>
      <c r="D889" s="243"/>
      <c r="E889" s="243"/>
      <c r="F889" s="243"/>
      <c r="G889" s="243"/>
      <c r="H889" s="243"/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</row>
    <row r="890" spans="1:26" ht="18.75" customHeight="1">
      <c r="A890" s="243"/>
      <c r="B890" s="243"/>
      <c r="C890" s="243"/>
      <c r="D890" s="243"/>
      <c r="E890" s="243"/>
      <c r="F890" s="243"/>
      <c r="G890" s="243"/>
      <c r="H890" s="243"/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</row>
    <row r="891" spans="1:26" ht="18.75" customHeight="1">
      <c r="A891" s="243"/>
      <c r="B891" s="243"/>
      <c r="C891" s="243"/>
      <c r="D891" s="243"/>
      <c r="E891" s="243"/>
      <c r="F891" s="243"/>
      <c r="G891" s="243"/>
      <c r="H891" s="243"/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</row>
    <row r="892" spans="1:26" ht="18.75" customHeight="1">
      <c r="A892" s="243"/>
      <c r="B892" s="243"/>
      <c r="C892" s="243"/>
      <c r="D892" s="243"/>
      <c r="E892" s="243"/>
      <c r="F892" s="243"/>
      <c r="G892" s="243"/>
      <c r="H892" s="243"/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</row>
    <row r="893" spans="1:26" ht="18.75" customHeight="1">
      <c r="A893" s="243"/>
      <c r="B893" s="243"/>
      <c r="C893" s="243"/>
      <c r="D893" s="243"/>
      <c r="E893" s="243"/>
      <c r="F893" s="243"/>
      <c r="G893" s="243"/>
      <c r="H893" s="243"/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</row>
    <row r="894" spans="1:26" ht="18.75" customHeight="1">
      <c r="A894" s="243"/>
      <c r="B894" s="243"/>
      <c r="C894" s="243"/>
      <c r="D894" s="243"/>
      <c r="E894" s="243"/>
      <c r="F894" s="243"/>
      <c r="G894" s="243"/>
      <c r="H894" s="243"/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</row>
    <row r="895" spans="1:26" ht="18.75" customHeight="1">
      <c r="A895" s="243"/>
      <c r="B895" s="243"/>
      <c r="C895" s="243"/>
      <c r="D895" s="243"/>
      <c r="E895" s="243"/>
      <c r="F895" s="243"/>
      <c r="G895" s="243"/>
      <c r="H895" s="243"/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</row>
    <row r="896" spans="1:26" ht="18.75" customHeight="1">
      <c r="A896" s="243"/>
      <c r="B896" s="243"/>
      <c r="C896" s="243"/>
      <c r="D896" s="243"/>
      <c r="E896" s="243"/>
      <c r="F896" s="243"/>
      <c r="G896" s="243"/>
      <c r="H896" s="243"/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</row>
    <row r="897" spans="1:26" ht="18.75" customHeight="1">
      <c r="A897" s="243"/>
      <c r="B897" s="243"/>
      <c r="C897" s="243"/>
      <c r="D897" s="243"/>
      <c r="E897" s="243"/>
      <c r="F897" s="243"/>
      <c r="G897" s="243"/>
      <c r="H897" s="243"/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</row>
    <row r="898" spans="1:26" ht="18.75" customHeight="1">
      <c r="A898" s="243"/>
      <c r="B898" s="243"/>
      <c r="C898" s="243"/>
      <c r="D898" s="243"/>
      <c r="E898" s="243"/>
      <c r="F898" s="243"/>
      <c r="G898" s="243"/>
      <c r="H898" s="243"/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</row>
    <row r="899" spans="1:26" ht="18.75" customHeight="1">
      <c r="A899" s="243"/>
      <c r="B899" s="243"/>
      <c r="C899" s="243"/>
      <c r="D899" s="243"/>
      <c r="E899" s="243"/>
      <c r="F899" s="243"/>
      <c r="G899" s="243"/>
      <c r="H899" s="243"/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</row>
    <row r="900" spans="1:26" ht="18.75" customHeight="1">
      <c r="A900" s="243"/>
      <c r="B900" s="243"/>
      <c r="C900" s="243"/>
      <c r="D900" s="243"/>
      <c r="E900" s="243"/>
      <c r="F900" s="243"/>
      <c r="G900" s="243"/>
      <c r="H900" s="243"/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</row>
    <row r="901" spans="1:26" ht="18.75" customHeight="1">
      <c r="A901" s="243"/>
      <c r="B901" s="243"/>
      <c r="C901" s="243"/>
      <c r="D901" s="243"/>
      <c r="E901" s="243"/>
      <c r="F901" s="243"/>
      <c r="G901" s="243"/>
      <c r="H901" s="243"/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</row>
    <row r="902" spans="1:26" ht="18.75" customHeight="1">
      <c r="A902" s="243"/>
      <c r="B902" s="243"/>
      <c r="C902" s="243"/>
      <c r="D902" s="243"/>
      <c r="E902" s="243"/>
      <c r="F902" s="243"/>
      <c r="G902" s="243"/>
      <c r="H902" s="243"/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</row>
    <row r="903" spans="1:26" ht="18.75" customHeight="1">
      <c r="A903" s="243"/>
      <c r="B903" s="243"/>
      <c r="C903" s="243"/>
      <c r="D903" s="243"/>
      <c r="E903" s="243"/>
      <c r="F903" s="243"/>
      <c r="G903" s="243"/>
      <c r="H903" s="243"/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</row>
    <row r="904" spans="1:26" ht="18.75" customHeight="1">
      <c r="A904" s="243"/>
      <c r="B904" s="243"/>
      <c r="C904" s="243"/>
      <c r="D904" s="243"/>
      <c r="E904" s="243"/>
      <c r="F904" s="243"/>
      <c r="G904" s="243"/>
      <c r="H904" s="243"/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</row>
    <row r="905" spans="1:26" ht="18.75" customHeight="1">
      <c r="A905" s="243"/>
      <c r="B905" s="243"/>
      <c r="C905" s="243"/>
      <c r="D905" s="243"/>
      <c r="E905" s="243"/>
      <c r="F905" s="243"/>
      <c r="G905" s="243"/>
      <c r="H905" s="243"/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</row>
    <row r="906" spans="1:26" ht="18.75" customHeight="1">
      <c r="A906" s="243"/>
      <c r="B906" s="243"/>
      <c r="C906" s="243"/>
      <c r="D906" s="243"/>
      <c r="E906" s="243"/>
      <c r="F906" s="243"/>
      <c r="G906" s="243"/>
      <c r="H906" s="243"/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</row>
    <row r="907" spans="1:26" ht="18.75" customHeight="1">
      <c r="A907" s="243"/>
      <c r="B907" s="243"/>
      <c r="C907" s="243"/>
      <c r="D907" s="243"/>
      <c r="E907" s="243"/>
      <c r="F907" s="243"/>
      <c r="G907" s="243"/>
      <c r="H907" s="243"/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</row>
    <row r="908" spans="1:26" ht="18.75" customHeight="1">
      <c r="A908" s="243"/>
      <c r="B908" s="243"/>
      <c r="C908" s="243"/>
      <c r="D908" s="243"/>
      <c r="E908" s="243"/>
      <c r="F908" s="243"/>
      <c r="G908" s="243"/>
      <c r="H908" s="243"/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</row>
    <row r="909" spans="1:26" ht="18.75" customHeight="1">
      <c r="A909" s="243"/>
      <c r="B909" s="243"/>
      <c r="C909" s="243"/>
      <c r="D909" s="243"/>
      <c r="E909" s="243"/>
      <c r="F909" s="243"/>
      <c r="G909" s="243"/>
      <c r="H909" s="243"/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</row>
    <row r="910" spans="1:26" ht="18.75" customHeight="1">
      <c r="A910" s="243"/>
      <c r="B910" s="243"/>
      <c r="C910" s="243"/>
      <c r="D910" s="243"/>
      <c r="E910" s="243"/>
      <c r="F910" s="243"/>
      <c r="G910" s="243"/>
      <c r="H910" s="243"/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</row>
    <row r="911" spans="1:26" ht="18.75" customHeight="1">
      <c r="A911" s="243"/>
      <c r="B911" s="243"/>
      <c r="C911" s="243"/>
      <c r="D911" s="243"/>
      <c r="E911" s="243"/>
      <c r="F911" s="243"/>
      <c r="G911" s="243"/>
      <c r="H911" s="243"/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</row>
    <row r="912" spans="1:26" ht="18.75" customHeight="1">
      <c r="A912" s="243"/>
      <c r="B912" s="243"/>
      <c r="C912" s="243"/>
      <c r="D912" s="243"/>
      <c r="E912" s="243"/>
      <c r="F912" s="243"/>
      <c r="G912" s="243"/>
      <c r="H912" s="243"/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</row>
    <row r="913" spans="1:26" ht="18.75" customHeight="1">
      <c r="A913" s="243"/>
      <c r="B913" s="243"/>
      <c r="C913" s="243"/>
      <c r="D913" s="243"/>
      <c r="E913" s="243"/>
      <c r="F913" s="243"/>
      <c r="G913" s="243"/>
      <c r="H913" s="243"/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</row>
    <row r="914" spans="1:26" ht="18.75" customHeight="1">
      <c r="A914" s="243"/>
      <c r="B914" s="243"/>
      <c r="C914" s="243"/>
      <c r="D914" s="243"/>
      <c r="E914" s="243"/>
      <c r="F914" s="243"/>
      <c r="G914" s="243"/>
      <c r="H914" s="243"/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</row>
    <row r="915" spans="1:26" ht="18.75" customHeight="1">
      <c r="A915" s="243"/>
      <c r="B915" s="243"/>
      <c r="C915" s="243"/>
      <c r="D915" s="243"/>
      <c r="E915" s="243"/>
      <c r="F915" s="243"/>
      <c r="G915" s="243"/>
      <c r="H915" s="243"/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</row>
    <row r="916" spans="1:26" ht="18.75" customHeight="1">
      <c r="A916" s="243"/>
      <c r="B916" s="243"/>
      <c r="C916" s="243"/>
      <c r="D916" s="243"/>
      <c r="E916" s="243"/>
      <c r="F916" s="243"/>
      <c r="G916" s="243"/>
      <c r="H916" s="243"/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</row>
    <row r="917" spans="1:26" ht="18.75" customHeight="1">
      <c r="A917" s="243"/>
      <c r="B917" s="243"/>
      <c r="C917" s="243"/>
      <c r="D917" s="243"/>
      <c r="E917" s="243"/>
      <c r="F917" s="243"/>
      <c r="G917" s="243"/>
      <c r="H917" s="243"/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</row>
    <row r="918" spans="1:26" ht="18.75" customHeight="1">
      <c r="A918" s="243"/>
      <c r="B918" s="243"/>
      <c r="C918" s="243"/>
      <c r="D918" s="243"/>
      <c r="E918" s="243"/>
      <c r="F918" s="243"/>
      <c r="G918" s="243"/>
      <c r="H918" s="243"/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</row>
    <row r="919" spans="1:26" ht="18.75" customHeight="1">
      <c r="A919" s="243"/>
      <c r="B919" s="243"/>
      <c r="C919" s="243"/>
      <c r="D919" s="243"/>
      <c r="E919" s="243"/>
      <c r="F919" s="243"/>
      <c r="G919" s="243"/>
      <c r="H919" s="243"/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</row>
    <row r="920" spans="1:26" ht="18.75" customHeight="1">
      <c r="A920" s="243"/>
      <c r="B920" s="243"/>
      <c r="C920" s="243"/>
      <c r="D920" s="243"/>
      <c r="E920" s="243"/>
      <c r="F920" s="243"/>
      <c r="G920" s="243"/>
      <c r="H920" s="243"/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</row>
    <row r="921" spans="1:26" ht="18.75" customHeight="1">
      <c r="A921" s="243"/>
      <c r="B921" s="243"/>
      <c r="C921" s="243"/>
      <c r="D921" s="243"/>
      <c r="E921" s="243"/>
      <c r="F921" s="243"/>
      <c r="G921" s="243"/>
      <c r="H921" s="243"/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</row>
    <row r="922" spans="1:26" ht="18.75" customHeight="1">
      <c r="A922" s="243"/>
      <c r="B922" s="243"/>
      <c r="C922" s="243"/>
      <c r="D922" s="243"/>
      <c r="E922" s="243"/>
      <c r="F922" s="243"/>
      <c r="G922" s="243"/>
      <c r="H922" s="243"/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</row>
    <row r="923" spans="1:26" ht="18.75" customHeight="1">
      <c r="A923" s="243"/>
      <c r="B923" s="243"/>
      <c r="C923" s="243"/>
      <c r="D923" s="243"/>
      <c r="E923" s="243"/>
      <c r="F923" s="243"/>
      <c r="G923" s="243"/>
      <c r="H923" s="243"/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</row>
    <row r="924" spans="1:26" ht="18.75" customHeight="1">
      <c r="A924" s="243"/>
      <c r="B924" s="243"/>
      <c r="C924" s="243"/>
      <c r="D924" s="243"/>
      <c r="E924" s="243"/>
      <c r="F924" s="243"/>
      <c r="G924" s="243"/>
      <c r="H924" s="243"/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</row>
    <row r="925" spans="1:26" ht="18.75" customHeight="1">
      <c r="A925" s="243"/>
      <c r="B925" s="243"/>
      <c r="C925" s="243"/>
      <c r="D925" s="243"/>
      <c r="E925" s="243"/>
      <c r="F925" s="243"/>
      <c r="G925" s="243"/>
      <c r="H925" s="243"/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</row>
    <row r="926" spans="1:26" ht="18.75" customHeight="1">
      <c r="A926" s="243"/>
      <c r="B926" s="243"/>
      <c r="C926" s="243"/>
      <c r="D926" s="243"/>
      <c r="E926" s="243"/>
      <c r="F926" s="243"/>
      <c r="G926" s="243"/>
      <c r="H926" s="243"/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</row>
    <row r="927" spans="1:26" ht="18.75" customHeight="1">
      <c r="A927" s="243"/>
      <c r="B927" s="243"/>
      <c r="C927" s="243"/>
      <c r="D927" s="243"/>
      <c r="E927" s="243"/>
      <c r="F927" s="243"/>
      <c r="G927" s="243"/>
      <c r="H927" s="243"/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</row>
    <row r="928" spans="1:26" ht="18.75" customHeight="1">
      <c r="A928" s="243"/>
      <c r="B928" s="243"/>
      <c r="C928" s="243"/>
      <c r="D928" s="243"/>
      <c r="E928" s="243"/>
      <c r="F928" s="243"/>
      <c r="G928" s="243"/>
      <c r="H928" s="243"/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</row>
    <row r="929" spans="1:26" ht="18.75" customHeight="1">
      <c r="A929" s="243"/>
      <c r="B929" s="243"/>
      <c r="C929" s="243"/>
      <c r="D929" s="243"/>
      <c r="E929" s="243"/>
      <c r="F929" s="243"/>
      <c r="G929" s="243"/>
      <c r="H929" s="243"/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</row>
    <row r="930" spans="1:26" ht="18.75" customHeight="1">
      <c r="A930" s="243"/>
      <c r="B930" s="243"/>
      <c r="C930" s="243"/>
      <c r="D930" s="243"/>
      <c r="E930" s="243"/>
      <c r="F930" s="243"/>
      <c r="G930" s="243"/>
      <c r="H930" s="243"/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</row>
    <row r="931" spans="1:26" ht="18.75" customHeight="1">
      <c r="A931" s="243"/>
      <c r="B931" s="243"/>
      <c r="C931" s="243"/>
      <c r="D931" s="243"/>
      <c r="E931" s="243"/>
      <c r="F931" s="243"/>
      <c r="G931" s="243"/>
      <c r="H931" s="243"/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</row>
    <row r="932" spans="1:26" ht="18.75" customHeight="1">
      <c r="A932" s="243"/>
      <c r="B932" s="243"/>
      <c r="C932" s="243"/>
      <c r="D932" s="243"/>
      <c r="E932" s="243"/>
      <c r="F932" s="243"/>
      <c r="G932" s="243"/>
      <c r="H932" s="243"/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</row>
    <row r="933" spans="1:26" ht="18.75" customHeight="1">
      <c r="A933" s="243"/>
      <c r="B933" s="243"/>
      <c r="C933" s="243"/>
      <c r="D933" s="243"/>
      <c r="E933" s="243"/>
      <c r="F933" s="243"/>
      <c r="G933" s="243"/>
      <c r="H933" s="243"/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</row>
    <row r="934" spans="1:26" ht="18.75" customHeight="1">
      <c r="A934" s="243"/>
      <c r="B934" s="243"/>
      <c r="C934" s="243"/>
      <c r="D934" s="243"/>
      <c r="E934" s="243"/>
      <c r="F934" s="243"/>
      <c r="G934" s="243"/>
      <c r="H934" s="243"/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</row>
    <row r="935" spans="1:26" ht="18.75" customHeight="1">
      <c r="A935" s="243"/>
      <c r="B935" s="243"/>
      <c r="C935" s="243"/>
      <c r="D935" s="243"/>
      <c r="E935" s="243"/>
      <c r="F935" s="243"/>
      <c r="G935" s="243"/>
      <c r="H935" s="243"/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</row>
    <row r="936" spans="1:26" ht="18.75" customHeight="1">
      <c r="A936" s="243"/>
      <c r="B936" s="243"/>
      <c r="C936" s="243"/>
      <c r="D936" s="243"/>
      <c r="E936" s="243"/>
      <c r="F936" s="243"/>
      <c r="G936" s="243"/>
      <c r="H936" s="243"/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</row>
    <row r="937" spans="1:26" ht="18.75" customHeight="1">
      <c r="A937" s="243"/>
      <c r="B937" s="243"/>
      <c r="C937" s="243"/>
      <c r="D937" s="243"/>
      <c r="E937" s="243"/>
      <c r="F937" s="243"/>
      <c r="G937" s="243"/>
      <c r="H937" s="243"/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</row>
    <row r="938" spans="1:26" ht="18.75" customHeight="1">
      <c r="A938" s="243"/>
      <c r="B938" s="243"/>
      <c r="C938" s="243"/>
      <c r="D938" s="243"/>
      <c r="E938" s="243"/>
      <c r="F938" s="243"/>
      <c r="G938" s="243"/>
      <c r="H938" s="243"/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</row>
    <row r="939" spans="1:26" ht="18.75" customHeight="1">
      <c r="A939" s="243"/>
      <c r="B939" s="243"/>
      <c r="C939" s="243"/>
      <c r="D939" s="243"/>
      <c r="E939" s="243"/>
      <c r="F939" s="243"/>
      <c r="G939" s="243"/>
      <c r="H939" s="243"/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</row>
    <row r="940" spans="1:26" ht="18.75" customHeight="1">
      <c r="A940" s="243"/>
      <c r="B940" s="243"/>
      <c r="C940" s="243"/>
      <c r="D940" s="243"/>
      <c r="E940" s="243"/>
      <c r="F940" s="243"/>
      <c r="G940" s="243"/>
      <c r="H940" s="243"/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</row>
    <row r="941" spans="1:26" ht="18.75" customHeight="1">
      <c r="A941" s="243"/>
      <c r="B941" s="243"/>
      <c r="C941" s="243"/>
      <c r="D941" s="243"/>
      <c r="E941" s="243"/>
      <c r="F941" s="243"/>
      <c r="G941" s="243"/>
      <c r="H941" s="243"/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</row>
    <row r="942" spans="1:26" ht="18.75" customHeight="1">
      <c r="A942" s="243"/>
      <c r="B942" s="243"/>
      <c r="C942" s="243"/>
      <c r="D942" s="243"/>
      <c r="E942" s="243"/>
      <c r="F942" s="243"/>
      <c r="G942" s="243"/>
      <c r="H942" s="243"/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</row>
    <row r="943" spans="1:26" ht="18.75" customHeight="1">
      <c r="A943" s="243"/>
      <c r="B943" s="243"/>
      <c r="C943" s="243"/>
      <c r="D943" s="243"/>
      <c r="E943" s="243"/>
      <c r="F943" s="243"/>
      <c r="G943" s="243"/>
      <c r="H943" s="243"/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</row>
    <row r="944" spans="1:26" ht="18.75" customHeight="1">
      <c r="A944" s="243"/>
      <c r="B944" s="243"/>
      <c r="C944" s="243"/>
      <c r="D944" s="243"/>
      <c r="E944" s="243"/>
      <c r="F944" s="243"/>
      <c r="G944" s="243"/>
      <c r="H944" s="243"/>
      <c r="I944" s="243"/>
      <c r="J944" s="243"/>
      <c r="K944" s="243"/>
      <c r="L944" s="243"/>
      <c r="M944" s="243"/>
      <c r="N944" s="243"/>
      <c r="O944" s="243"/>
      <c r="P944" s="243"/>
      <c r="Q944" s="243"/>
      <c r="R944" s="243"/>
      <c r="S944" s="243"/>
      <c r="T944" s="243"/>
      <c r="U944" s="243"/>
      <c r="V944" s="243"/>
      <c r="W944" s="243"/>
      <c r="X944" s="243"/>
      <c r="Y944" s="243"/>
      <c r="Z944" s="243"/>
    </row>
    <row r="945" spans="1:26" ht="18.75" customHeight="1">
      <c r="A945" s="243"/>
      <c r="B945" s="243"/>
      <c r="C945" s="243"/>
      <c r="D945" s="243"/>
      <c r="E945" s="243"/>
      <c r="F945" s="243"/>
      <c r="G945" s="243"/>
      <c r="H945" s="243"/>
      <c r="I945" s="243"/>
      <c r="J945" s="243"/>
      <c r="K945" s="243"/>
      <c r="L945" s="243"/>
      <c r="M945" s="243"/>
      <c r="N945" s="243"/>
      <c r="O945" s="243"/>
      <c r="P945" s="243"/>
      <c r="Q945" s="243"/>
      <c r="R945" s="243"/>
      <c r="S945" s="243"/>
      <c r="T945" s="243"/>
      <c r="U945" s="243"/>
      <c r="V945" s="243"/>
      <c r="W945" s="243"/>
      <c r="X945" s="243"/>
      <c r="Y945" s="243"/>
      <c r="Z945" s="243"/>
    </row>
    <row r="946" spans="1:26" ht="18.75" customHeight="1">
      <c r="A946" s="243"/>
      <c r="B946" s="243"/>
      <c r="C946" s="243"/>
      <c r="D946" s="243"/>
      <c r="E946" s="243"/>
      <c r="F946" s="243"/>
      <c r="G946" s="243"/>
      <c r="H946" s="243"/>
      <c r="I946" s="243"/>
      <c r="J946" s="243"/>
      <c r="K946" s="243"/>
      <c r="L946" s="243"/>
      <c r="M946" s="243"/>
      <c r="N946" s="243"/>
      <c r="O946" s="243"/>
      <c r="P946" s="243"/>
      <c r="Q946" s="243"/>
      <c r="R946" s="243"/>
      <c r="S946" s="243"/>
      <c r="T946" s="243"/>
      <c r="U946" s="243"/>
      <c r="V946" s="243"/>
      <c r="W946" s="243"/>
      <c r="X946" s="243"/>
      <c r="Y946" s="243"/>
      <c r="Z946" s="243"/>
    </row>
    <row r="947" spans="1:26" ht="18.75" customHeight="1">
      <c r="A947" s="243"/>
      <c r="B947" s="243"/>
      <c r="C947" s="243"/>
      <c r="D947" s="243"/>
      <c r="E947" s="243"/>
      <c r="F947" s="243"/>
      <c r="G947" s="243"/>
      <c r="H947" s="243"/>
      <c r="I947" s="243"/>
      <c r="J947" s="243"/>
      <c r="K947" s="243"/>
      <c r="L947" s="243"/>
      <c r="M947" s="243"/>
      <c r="N947" s="243"/>
      <c r="O947" s="243"/>
      <c r="P947" s="243"/>
      <c r="Q947" s="243"/>
      <c r="R947" s="243"/>
      <c r="S947" s="243"/>
      <c r="T947" s="243"/>
      <c r="U947" s="243"/>
      <c r="V947" s="243"/>
      <c r="W947" s="243"/>
      <c r="X947" s="243"/>
      <c r="Y947" s="243"/>
      <c r="Z947" s="243"/>
    </row>
    <row r="948" spans="1:26" ht="18.75" customHeight="1">
      <c r="A948" s="243"/>
      <c r="B948" s="243"/>
      <c r="C948" s="243"/>
      <c r="D948" s="243"/>
      <c r="E948" s="243"/>
      <c r="F948" s="243"/>
      <c r="G948" s="243"/>
      <c r="H948" s="243"/>
      <c r="I948" s="243"/>
      <c r="J948" s="243"/>
      <c r="K948" s="243"/>
      <c r="L948" s="243"/>
      <c r="M948" s="243"/>
      <c r="N948" s="243"/>
      <c r="O948" s="243"/>
      <c r="P948" s="243"/>
      <c r="Q948" s="243"/>
      <c r="R948" s="243"/>
      <c r="S948" s="243"/>
      <c r="T948" s="243"/>
      <c r="U948" s="243"/>
      <c r="V948" s="243"/>
      <c r="W948" s="243"/>
      <c r="X948" s="243"/>
      <c r="Y948" s="243"/>
      <c r="Z948" s="243"/>
    </row>
    <row r="949" spans="1:26" ht="18.75" customHeight="1">
      <c r="A949" s="243"/>
      <c r="B949" s="243"/>
      <c r="C949" s="243"/>
      <c r="D949" s="243"/>
      <c r="E949" s="243"/>
      <c r="F949" s="243"/>
      <c r="G949" s="243"/>
      <c r="H949" s="243"/>
      <c r="I949" s="243"/>
      <c r="J949" s="243"/>
      <c r="K949" s="243"/>
      <c r="L949" s="243"/>
      <c r="M949" s="243"/>
      <c r="N949" s="243"/>
      <c r="O949" s="243"/>
      <c r="P949" s="243"/>
      <c r="Q949" s="243"/>
      <c r="R949" s="243"/>
      <c r="S949" s="243"/>
      <c r="T949" s="243"/>
      <c r="U949" s="243"/>
      <c r="V949" s="243"/>
      <c r="W949" s="243"/>
      <c r="X949" s="243"/>
      <c r="Y949" s="243"/>
      <c r="Z949" s="243"/>
    </row>
    <row r="950" spans="1:26" ht="18.75" customHeight="1">
      <c r="A950" s="243"/>
      <c r="B950" s="243"/>
      <c r="C950" s="243"/>
      <c r="D950" s="243"/>
      <c r="E950" s="243"/>
      <c r="F950" s="243"/>
      <c r="G950" s="243"/>
      <c r="H950" s="243"/>
      <c r="I950" s="243"/>
      <c r="J950" s="243"/>
      <c r="K950" s="243"/>
      <c r="L950" s="243"/>
      <c r="M950" s="243"/>
      <c r="N950" s="243"/>
      <c r="O950" s="243"/>
      <c r="P950" s="243"/>
      <c r="Q950" s="243"/>
      <c r="R950" s="243"/>
      <c r="S950" s="243"/>
      <c r="T950" s="243"/>
      <c r="U950" s="243"/>
      <c r="V950" s="243"/>
      <c r="W950" s="243"/>
      <c r="X950" s="243"/>
      <c r="Y950" s="243"/>
      <c r="Z950" s="243"/>
    </row>
    <row r="951" spans="1:26" ht="18.75" customHeight="1">
      <c r="A951" s="243"/>
      <c r="B951" s="243"/>
      <c r="C951" s="243"/>
      <c r="D951" s="243"/>
      <c r="E951" s="243"/>
      <c r="F951" s="243"/>
      <c r="G951" s="243"/>
      <c r="H951" s="243"/>
      <c r="I951" s="243"/>
      <c r="J951" s="243"/>
      <c r="K951" s="243"/>
      <c r="L951" s="243"/>
      <c r="M951" s="243"/>
      <c r="N951" s="243"/>
      <c r="O951" s="243"/>
      <c r="P951" s="243"/>
      <c r="Q951" s="243"/>
      <c r="R951" s="243"/>
      <c r="S951" s="243"/>
      <c r="T951" s="243"/>
      <c r="U951" s="243"/>
      <c r="V951" s="243"/>
      <c r="W951" s="243"/>
      <c r="X951" s="243"/>
      <c r="Y951" s="243"/>
      <c r="Z951" s="243"/>
    </row>
    <row r="952" spans="1:26" ht="18.75" customHeight="1">
      <c r="A952" s="243"/>
      <c r="B952" s="243"/>
      <c r="C952" s="243"/>
      <c r="D952" s="243"/>
      <c r="E952" s="243"/>
      <c r="F952" s="243"/>
      <c r="G952" s="243"/>
      <c r="H952" s="243"/>
      <c r="I952" s="243"/>
      <c r="J952" s="243"/>
      <c r="K952" s="243"/>
      <c r="L952" s="243"/>
      <c r="M952" s="243"/>
      <c r="N952" s="243"/>
      <c r="O952" s="243"/>
      <c r="P952" s="243"/>
      <c r="Q952" s="243"/>
      <c r="R952" s="243"/>
      <c r="S952" s="243"/>
      <c r="T952" s="243"/>
      <c r="U952" s="243"/>
      <c r="V952" s="243"/>
      <c r="W952" s="243"/>
      <c r="X952" s="243"/>
      <c r="Y952" s="243"/>
      <c r="Z952" s="243"/>
    </row>
    <row r="953" spans="1:26" ht="18.75" customHeight="1">
      <c r="A953" s="243"/>
      <c r="B953" s="243"/>
      <c r="C953" s="243"/>
      <c r="D953" s="243"/>
      <c r="E953" s="243"/>
      <c r="F953" s="243"/>
      <c r="G953" s="243"/>
      <c r="H953" s="243"/>
      <c r="I953" s="243"/>
      <c r="J953" s="243"/>
      <c r="K953" s="243"/>
      <c r="L953" s="243"/>
      <c r="M953" s="243"/>
      <c r="N953" s="243"/>
      <c r="O953" s="243"/>
      <c r="P953" s="243"/>
      <c r="Q953" s="243"/>
      <c r="R953" s="243"/>
      <c r="S953" s="243"/>
      <c r="T953" s="243"/>
      <c r="U953" s="243"/>
      <c r="V953" s="243"/>
      <c r="W953" s="243"/>
      <c r="X953" s="243"/>
      <c r="Y953" s="243"/>
      <c r="Z953" s="243"/>
    </row>
    <row r="954" spans="1:26" ht="18.75" customHeight="1">
      <c r="A954" s="243"/>
      <c r="B954" s="243"/>
      <c r="C954" s="243"/>
      <c r="D954" s="243"/>
      <c r="E954" s="243"/>
      <c r="F954" s="243"/>
      <c r="G954" s="243"/>
      <c r="H954" s="243"/>
      <c r="I954" s="243"/>
      <c r="J954" s="243"/>
      <c r="K954" s="243"/>
      <c r="L954" s="243"/>
      <c r="M954" s="243"/>
      <c r="N954" s="243"/>
      <c r="O954" s="243"/>
      <c r="P954" s="243"/>
      <c r="Q954" s="243"/>
      <c r="R954" s="243"/>
      <c r="S954" s="243"/>
      <c r="T954" s="243"/>
      <c r="U954" s="243"/>
      <c r="V954" s="243"/>
      <c r="W954" s="243"/>
      <c r="X954" s="243"/>
      <c r="Y954" s="243"/>
      <c r="Z954" s="243"/>
    </row>
    <row r="955" spans="1:26" ht="18.75" customHeight="1">
      <c r="A955" s="243"/>
      <c r="B955" s="243"/>
      <c r="C955" s="243"/>
      <c r="D955" s="243"/>
      <c r="E955" s="243"/>
      <c r="F955" s="243"/>
      <c r="G955" s="243"/>
      <c r="H955" s="243"/>
      <c r="I955" s="243"/>
      <c r="J955" s="243"/>
      <c r="K955" s="243"/>
      <c r="L955" s="243"/>
      <c r="M955" s="243"/>
      <c r="N955" s="243"/>
      <c r="O955" s="243"/>
      <c r="P955" s="243"/>
      <c r="Q955" s="243"/>
      <c r="R955" s="243"/>
      <c r="S955" s="243"/>
      <c r="T955" s="243"/>
      <c r="U955" s="243"/>
      <c r="V955" s="243"/>
      <c r="W955" s="243"/>
      <c r="X955" s="243"/>
      <c r="Y955" s="243"/>
      <c r="Z955" s="243"/>
    </row>
    <row r="956" spans="1:26" ht="18.75" customHeight="1">
      <c r="A956" s="243"/>
      <c r="B956" s="243"/>
      <c r="C956" s="243"/>
      <c r="D956" s="243"/>
      <c r="E956" s="243"/>
      <c r="F956" s="243"/>
      <c r="G956" s="243"/>
      <c r="H956" s="243"/>
      <c r="I956" s="243"/>
      <c r="J956" s="243"/>
      <c r="K956" s="243"/>
      <c r="L956" s="243"/>
      <c r="M956" s="243"/>
      <c r="N956" s="243"/>
      <c r="O956" s="243"/>
      <c r="P956" s="243"/>
      <c r="Q956" s="243"/>
      <c r="R956" s="243"/>
      <c r="S956" s="243"/>
      <c r="T956" s="243"/>
      <c r="U956" s="243"/>
      <c r="V956" s="243"/>
      <c r="W956" s="243"/>
      <c r="X956" s="243"/>
      <c r="Y956" s="243"/>
      <c r="Z956" s="243"/>
    </row>
    <row r="957" spans="1:26" ht="18.75" customHeight="1">
      <c r="A957" s="243"/>
      <c r="B957" s="243"/>
      <c r="C957" s="243"/>
      <c r="D957" s="243"/>
      <c r="E957" s="243"/>
      <c r="F957" s="243"/>
      <c r="G957" s="243"/>
      <c r="H957" s="243"/>
      <c r="I957" s="243"/>
      <c r="J957" s="243"/>
      <c r="K957" s="243"/>
      <c r="L957" s="243"/>
      <c r="M957" s="243"/>
      <c r="N957" s="243"/>
      <c r="O957" s="243"/>
      <c r="P957" s="243"/>
      <c r="Q957" s="243"/>
      <c r="R957" s="243"/>
      <c r="S957" s="243"/>
      <c r="T957" s="243"/>
      <c r="U957" s="243"/>
      <c r="V957" s="243"/>
      <c r="W957" s="243"/>
      <c r="X957" s="243"/>
      <c r="Y957" s="243"/>
      <c r="Z957" s="243"/>
    </row>
    <row r="958" spans="1:26" ht="18.75" customHeight="1">
      <c r="A958" s="243"/>
      <c r="B958" s="243"/>
      <c r="C958" s="243"/>
      <c r="D958" s="243"/>
      <c r="E958" s="243"/>
      <c r="F958" s="243"/>
      <c r="G958" s="243"/>
      <c r="H958" s="243"/>
      <c r="I958" s="243"/>
      <c r="J958" s="243"/>
      <c r="K958" s="243"/>
      <c r="L958" s="243"/>
      <c r="M958" s="243"/>
      <c r="N958" s="243"/>
      <c r="O958" s="243"/>
      <c r="P958" s="243"/>
      <c r="Q958" s="243"/>
      <c r="R958" s="243"/>
      <c r="S958" s="243"/>
      <c r="T958" s="243"/>
      <c r="U958" s="243"/>
      <c r="V958" s="243"/>
      <c r="W958" s="243"/>
      <c r="X958" s="243"/>
      <c r="Y958" s="243"/>
      <c r="Z958" s="243"/>
    </row>
    <row r="959" spans="1:26" ht="18.75" customHeight="1">
      <c r="A959" s="243"/>
      <c r="B959" s="243"/>
      <c r="C959" s="243"/>
      <c r="D959" s="243"/>
      <c r="E959" s="243"/>
      <c r="F959" s="243"/>
      <c r="G959" s="243"/>
      <c r="H959" s="243"/>
      <c r="I959" s="243"/>
      <c r="J959" s="243"/>
      <c r="K959" s="243"/>
      <c r="L959" s="243"/>
      <c r="M959" s="243"/>
      <c r="N959" s="243"/>
      <c r="O959" s="243"/>
      <c r="P959" s="243"/>
      <c r="Q959" s="243"/>
      <c r="R959" s="243"/>
      <c r="S959" s="243"/>
      <c r="T959" s="243"/>
      <c r="U959" s="243"/>
      <c r="V959" s="243"/>
      <c r="W959" s="243"/>
      <c r="X959" s="243"/>
      <c r="Y959" s="243"/>
      <c r="Z959" s="243"/>
    </row>
    <row r="960" spans="1:26" ht="18.75" customHeight="1">
      <c r="A960" s="243"/>
      <c r="B960" s="243"/>
      <c r="C960" s="243"/>
      <c r="D960" s="243"/>
      <c r="E960" s="243"/>
      <c r="F960" s="243"/>
      <c r="G960" s="243"/>
      <c r="H960" s="243"/>
      <c r="I960" s="243"/>
      <c r="J960" s="243"/>
      <c r="K960" s="243"/>
      <c r="L960" s="243"/>
      <c r="M960" s="243"/>
      <c r="N960" s="243"/>
      <c r="O960" s="243"/>
      <c r="P960" s="243"/>
      <c r="Q960" s="243"/>
      <c r="R960" s="243"/>
      <c r="S960" s="243"/>
      <c r="T960" s="243"/>
      <c r="U960" s="243"/>
      <c r="V960" s="243"/>
      <c r="W960" s="243"/>
      <c r="X960" s="243"/>
      <c r="Y960" s="243"/>
      <c r="Z960" s="243"/>
    </row>
    <row r="961" spans="1:26" ht="18.75" customHeight="1">
      <c r="A961" s="243"/>
      <c r="B961" s="243"/>
      <c r="C961" s="243"/>
      <c r="D961" s="243"/>
      <c r="E961" s="243"/>
      <c r="F961" s="243"/>
      <c r="G961" s="243"/>
      <c r="H961" s="243"/>
      <c r="I961" s="243"/>
      <c r="J961" s="243"/>
      <c r="K961" s="243"/>
      <c r="L961" s="243"/>
      <c r="M961" s="243"/>
      <c r="N961" s="243"/>
      <c r="O961" s="243"/>
      <c r="P961" s="243"/>
      <c r="Q961" s="243"/>
      <c r="R961" s="243"/>
      <c r="S961" s="243"/>
      <c r="T961" s="243"/>
      <c r="U961" s="243"/>
      <c r="V961" s="243"/>
      <c r="W961" s="243"/>
      <c r="X961" s="243"/>
      <c r="Y961" s="243"/>
      <c r="Z961" s="243"/>
    </row>
    <row r="962" spans="1:26" ht="18.75" customHeight="1">
      <c r="A962" s="243"/>
      <c r="B962" s="243"/>
      <c r="C962" s="243"/>
      <c r="D962" s="243"/>
      <c r="E962" s="243"/>
      <c r="F962" s="243"/>
      <c r="G962" s="243"/>
      <c r="H962" s="243"/>
      <c r="I962" s="243"/>
      <c r="J962" s="243"/>
      <c r="K962" s="243"/>
      <c r="L962" s="243"/>
      <c r="M962" s="243"/>
      <c r="N962" s="243"/>
      <c r="O962" s="243"/>
      <c r="P962" s="243"/>
      <c r="Q962" s="243"/>
      <c r="R962" s="243"/>
      <c r="S962" s="243"/>
      <c r="T962" s="243"/>
      <c r="U962" s="243"/>
      <c r="V962" s="243"/>
      <c r="W962" s="243"/>
      <c r="X962" s="243"/>
      <c r="Y962" s="243"/>
      <c r="Z962" s="243"/>
    </row>
    <row r="963" spans="1:26" ht="18.75" customHeight="1">
      <c r="A963" s="243"/>
      <c r="B963" s="243"/>
      <c r="C963" s="243"/>
      <c r="D963" s="243"/>
      <c r="E963" s="243"/>
      <c r="F963" s="243"/>
      <c r="G963" s="243"/>
      <c r="H963" s="243"/>
      <c r="I963" s="243"/>
      <c r="J963" s="243"/>
      <c r="K963" s="243"/>
      <c r="L963" s="243"/>
      <c r="M963" s="243"/>
      <c r="N963" s="243"/>
      <c r="O963" s="243"/>
      <c r="P963" s="243"/>
      <c r="Q963" s="243"/>
      <c r="R963" s="243"/>
      <c r="S963" s="243"/>
      <c r="T963" s="243"/>
      <c r="U963" s="243"/>
      <c r="V963" s="243"/>
      <c r="W963" s="243"/>
      <c r="X963" s="243"/>
      <c r="Y963" s="243"/>
      <c r="Z963" s="243"/>
    </row>
    <row r="964" spans="1:26" ht="18.75" customHeight="1">
      <c r="A964" s="243"/>
      <c r="B964" s="243"/>
      <c r="C964" s="243"/>
      <c r="D964" s="243"/>
      <c r="E964" s="243"/>
      <c r="F964" s="243"/>
      <c r="G964" s="243"/>
      <c r="H964" s="243"/>
      <c r="I964" s="243"/>
      <c r="J964" s="243"/>
      <c r="K964" s="243"/>
      <c r="L964" s="243"/>
      <c r="M964" s="243"/>
      <c r="N964" s="243"/>
      <c r="O964" s="243"/>
      <c r="P964" s="243"/>
      <c r="Q964" s="243"/>
      <c r="R964" s="243"/>
      <c r="S964" s="243"/>
      <c r="T964" s="243"/>
      <c r="U964" s="243"/>
      <c r="V964" s="243"/>
      <c r="W964" s="243"/>
      <c r="X964" s="243"/>
      <c r="Y964" s="243"/>
      <c r="Z964" s="243"/>
    </row>
    <row r="965" spans="1:26" ht="18.75" customHeight="1">
      <c r="A965" s="243"/>
      <c r="B965" s="243"/>
      <c r="C965" s="243"/>
      <c r="D965" s="243"/>
      <c r="E965" s="243"/>
      <c r="F965" s="243"/>
      <c r="G965" s="243"/>
      <c r="H965" s="243"/>
      <c r="I965" s="243"/>
      <c r="J965" s="243"/>
      <c r="K965" s="243"/>
      <c r="L965" s="243"/>
      <c r="M965" s="243"/>
      <c r="N965" s="243"/>
      <c r="O965" s="243"/>
      <c r="P965" s="243"/>
      <c r="Q965" s="243"/>
      <c r="R965" s="243"/>
      <c r="S965" s="243"/>
      <c r="T965" s="243"/>
      <c r="U965" s="243"/>
      <c r="V965" s="243"/>
      <c r="W965" s="243"/>
      <c r="X965" s="243"/>
      <c r="Y965" s="243"/>
      <c r="Z965" s="243"/>
    </row>
    <row r="966" spans="1:26" ht="18.75" customHeight="1">
      <c r="A966" s="243"/>
      <c r="B966" s="243"/>
      <c r="C966" s="243"/>
      <c r="D966" s="243"/>
      <c r="E966" s="243"/>
      <c r="F966" s="243"/>
      <c r="G966" s="243"/>
      <c r="H966" s="243"/>
      <c r="I966" s="243"/>
      <c r="J966" s="243"/>
      <c r="K966" s="243"/>
      <c r="L966" s="243"/>
      <c r="M966" s="243"/>
      <c r="N966" s="243"/>
      <c r="O966" s="243"/>
      <c r="P966" s="243"/>
      <c r="Q966" s="243"/>
      <c r="R966" s="243"/>
      <c r="S966" s="243"/>
      <c r="T966" s="243"/>
      <c r="U966" s="243"/>
      <c r="V966" s="243"/>
      <c r="W966" s="243"/>
      <c r="X966" s="243"/>
      <c r="Y966" s="243"/>
      <c r="Z966" s="243"/>
    </row>
    <row r="967" spans="1:26" ht="18.75" customHeight="1">
      <c r="A967" s="243"/>
      <c r="B967" s="243"/>
      <c r="C967" s="243"/>
      <c r="D967" s="243"/>
      <c r="E967" s="243"/>
      <c r="F967" s="243"/>
      <c r="G967" s="243"/>
      <c r="H967" s="243"/>
      <c r="I967" s="243"/>
      <c r="J967" s="243"/>
      <c r="K967" s="243"/>
      <c r="L967" s="243"/>
      <c r="M967" s="243"/>
      <c r="N967" s="243"/>
      <c r="O967" s="243"/>
      <c r="P967" s="243"/>
      <c r="Q967" s="243"/>
      <c r="R967" s="243"/>
      <c r="S967" s="243"/>
      <c r="T967" s="243"/>
      <c r="U967" s="243"/>
      <c r="V967" s="243"/>
      <c r="W967" s="243"/>
      <c r="X967" s="243"/>
      <c r="Y967" s="243"/>
      <c r="Z967" s="243"/>
    </row>
    <row r="968" spans="1:26" ht="18.75" customHeight="1">
      <c r="A968" s="243"/>
      <c r="B968" s="243"/>
      <c r="C968" s="243"/>
      <c r="D968" s="243"/>
      <c r="E968" s="243"/>
      <c r="F968" s="243"/>
      <c r="G968" s="243"/>
      <c r="H968" s="243"/>
      <c r="I968" s="243"/>
      <c r="J968" s="243"/>
      <c r="K968" s="243"/>
      <c r="L968" s="243"/>
      <c r="M968" s="243"/>
      <c r="N968" s="243"/>
      <c r="O968" s="243"/>
      <c r="P968" s="243"/>
      <c r="Q968" s="243"/>
      <c r="R968" s="243"/>
      <c r="S968" s="243"/>
      <c r="T968" s="243"/>
      <c r="U968" s="243"/>
      <c r="V968" s="243"/>
      <c r="W968" s="243"/>
      <c r="X968" s="243"/>
      <c r="Y968" s="243"/>
      <c r="Z968" s="243"/>
    </row>
    <row r="969" spans="1:26" ht="18.75" customHeight="1">
      <c r="A969" s="243"/>
      <c r="B969" s="243"/>
      <c r="C969" s="243"/>
      <c r="D969" s="243"/>
      <c r="E969" s="243"/>
      <c r="F969" s="243"/>
      <c r="G969" s="243"/>
      <c r="H969" s="243"/>
      <c r="I969" s="243"/>
      <c r="J969" s="243"/>
      <c r="K969" s="243"/>
      <c r="L969" s="243"/>
      <c r="M969" s="243"/>
      <c r="N969" s="243"/>
      <c r="O969" s="243"/>
      <c r="P969" s="243"/>
      <c r="Q969" s="243"/>
      <c r="R969" s="243"/>
      <c r="S969" s="243"/>
      <c r="T969" s="243"/>
      <c r="U969" s="243"/>
      <c r="V969" s="243"/>
      <c r="W969" s="243"/>
      <c r="X969" s="243"/>
      <c r="Y969" s="243"/>
      <c r="Z969" s="243"/>
    </row>
    <row r="970" spans="1:26" ht="18.75" customHeight="1">
      <c r="A970" s="243"/>
      <c r="B970" s="243"/>
      <c r="C970" s="243"/>
      <c r="D970" s="243"/>
      <c r="E970" s="243"/>
      <c r="F970" s="243"/>
      <c r="G970" s="243"/>
      <c r="H970" s="243"/>
      <c r="I970" s="243"/>
      <c r="J970" s="243"/>
      <c r="K970" s="243"/>
      <c r="L970" s="243"/>
      <c r="M970" s="243"/>
      <c r="N970" s="243"/>
      <c r="O970" s="243"/>
      <c r="P970" s="243"/>
      <c r="Q970" s="243"/>
      <c r="R970" s="243"/>
      <c r="S970" s="243"/>
      <c r="T970" s="243"/>
      <c r="U970" s="243"/>
      <c r="V970" s="243"/>
      <c r="W970" s="243"/>
      <c r="X970" s="243"/>
      <c r="Y970" s="243"/>
      <c r="Z970" s="243"/>
    </row>
    <row r="971" spans="1:26" ht="18.75" customHeight="1">
      <c r="A971" s="243"/>
      <c r="B971" s="243"/>
      <c r="C971" s="243"/>
      <c r="D971" s="243"/>
      <c r="E971" s="243"/>
      <c r="F971" s="243"/>
      <c r="G971" s="243"/>
      <c r="H971" s="243"/>
      <c r="I971" s="243"/>
      <c r="J971" s="243"/>
      <c r="K971" s="243"/>
      <c r="L971" s="243"/>
      <c r="M971" s="243"/>
      <c r="N971" s="243"/>
      <c r="O971" s="243"/>
      <c r="P971" s="243"/>
      <c r="Q971" s="243"/>
      <c r="R971" s="243"/>
      <c r="S971" s="243"/>
      <c r="T971" s="243"/>
      <c r="U971" s="243"/>
      <c r="V971" s="243"/>
      <c r="W971" s="243"/>
      <c r="X971" s="243"/>
      <c r="Y971" s="243"/>
      <c r="Z971" s="243"/>
    </row>
    <row r="972" spans="1:26" ht="18.75" customHeight="1">
      <c r="A972" s="243"/>
      <c r="B972" s="243"/>
      <c r="C972" s="243"/>
      <c r="D972" s="243"/>
      <c r="E972" s="243"/>
      <c r="F972" s="243"/>
      <c r="G972" s="243"/>
      <c r="H972" s="243"/>
      <c r="I972" s="243"/>
      <c r="J972" s="243"/>
      <c r="K972" s="243"/>
      <c r="L972" s="243"/>
      <c r="M972" s="243"/>
      <c r="N972" s="243"/>
      <c r="O972" s="243"/>
      <c r="P972" s="243"/>
      <c r="Q972" s="243"/>
      <c r="R972" s="243"/>
      <c r="S972" s="243"/>
      <c r="T972" s="243"/>
      <c r="U972" s="243"/>
      <c r="V972" s="243"/>
      <c r="W972" s="243"/>
      <c r="X972" s="243"/>
      <c r="Y972" s="243"/>
      <c r="Z972" s="243"/>
    </row>
    <row r="973" spans="1:26" ht="18.75" customHeight="1">
      <c r="A973" s="243"/>
      <c r="B973" s="243"/>
      <c r="C973" s="243"/>
      <c r="D973" s="243"/>
      <c r="E973" s="243"/>
      <c r="F973" s="243"/>
      <c r="G973" s="243"/>
      <c r="H973" s="243"/>
      <c r="I973" s="243"/>
      <c r="J973" s="243"/>
      <c r="K973" s="243"/>
      <c r="L973" s="243"/>
      <c r="M973" s="243"/>
      <c r="N973" s="243"/>
      <c r="O973" s="243"/>
      <c r="P973" s="243"/>
      <c r="Q973" s="243"/>
      <c r="R973" s="243"/>
      <c r="S973" s="243"/>
      <c r="T973" s="243"/>
      <c r="U973" s="243"/>
      <c r="V973" s="243"/>
      <c r="W973" s="243"/>
      <c r="X973" s="243"/>
      <c r="Y973" s="243"/>
      <c r="Z973" s="243"/>
    </row>
    <row r="974" spans="1:26" ht="18.75" customHeight="1">
      <c r="A974" s="243"/>
      <c r="B974" s="243"/>
      <c r="C974" s="243"/>
      <c r="D974" s="243"/>
      <c r="E974" s="243"/>
      <c r="F974" s="243"/>
      <c r="G974" s="243"/>
      <c r="H974" s="243"/>
      <c r="I974" s="243"/>
      <c r="J974" s="243"/>
      <c r="K974" s="243"/>
      <c r="L974" s="243"/>
      <c r="M974" s="243"/>
      <c r="N974" s="243"/>
      <c r="O974" s="243"/>
      <c r="P974" s="243"/>
      <c r="Q974" s="243"/>
      <c r="R974" s="243"/>
      <c r="S974" s="243"/>
      <c r="T974" s="243"/>
      <c r="U974" s="243"/>
      <c r="V974" s="243"/>
      <c r="W974" s="243"/>
      <c r="X974" s="243"/>
      <c r="Y974" s="243"/>
      <c r="Z974" s="243"/>
    </row>
    <row r="975" spans="1:26" ht="18.75" customHeight="1">
      <c r="A975" s="243"/>
      <c r="B975" s="243"/>
      <c r="C975" s="243"/>
      <c r="D975" s="243"/>
      <c r="E975" s="243"/>
      <c r="F975" s="243"/>
      <c r="G975" s="243"/>
      <c r="H975" s="243"/>
      <c r="I975" s="243"/>
      <c r="J975" s="243"/>
      <c r="K975" s="243"/>
      <c r="L975" s="243"/>
      <c r="M975" s="243"/>
      <c r="N975" s="243"/>
      <c r="O975" s="243"/>
      <c r="P975" s="243"/>
      <c r="Q975" s="243"/>
      <c r="R975" s="243"/>
      <c r="S975" s="243"/>
      <c r="T975" s="243"/>
      <c r="U975" s="243"/>
      <c r="V975" s="243"/>
      <c r="W975" s="243"/>
      <c r="X975" s="243"/>
      <c r="Y975" s="243"/>
      <c r="Z975" s="243"/>
    </row>
    <row r="976" spans="1:26" ht="18.75" customHeight="1">
      <c r="A976" s="243"/>
      <c r="B976" s="243"/>
      <c r="C976" s="243"/>
      <c r="D976" s="243"/>
      <c r="E976" s="243"/>
      <c r="F976" s="243"/>
      <c r="G976" s="243"/>
      <c r="H976" s="243"/>
      <c r="I976" s="243"/>
      <c r="J976" s="243"/>
      <c r="K976" s="243"/>
      <c r="L976" s="243"/>
      <c r="M976" s="243"/>
      <c r="N976" s="243"/>
      <c r="O976" s="243"/>
      <c r="P976" s="243"/>
      <c r="Q976" s="243"/>
      <c r="R976" s="243"/>
      <c r="S976" s="243"/>
      <c r="T976" s="243"/>
      <c r="U976" s="243"/>
      <c r="V976" s="243"/>
      <c r="W976" s="243"/>
      <c r="X976" s="243"/>
      <c r="Y976" s="243"/>
      <c r="Z976" s="243"/>
    </row>
    <row r="977" spans="1:26" ht="18.75" customHeight="1">
      <c r="A977" s="243"/>
      <c r="B977" s="243"/>
      <c r="C977" s="243"/>
      <c r="D977" s="243"/>
      <c r="E977" s="243"/>
      <c r="F977" s="243"/>
      <c r="G977" s="243"/>
      <c r="H977" s="243"/>
      <c r="I977" s="243"/>
      <c r="J977" s="243"/>
      <c r="K977" s="243"/>
      <c r="L977" s="243"/>
      <c r="M977" s="243"/>
      <c r="N977" s="243"/>
      <c r="O977" s="243"/>
      <c r="P977" s="243"/>
      <c r="Q977" s="243"/>
      <c r="R977" s="243"/>
      <c r="S977" s="243"/>
      <c r="T977" s="243"/>
      <c r="U977" s="243"/>
      <c r="V977" s="243"/>
      <c r="W977" s="243"/>
      <c r="X977" s="243"/>
      <c r="Y977" s="243"/>
      <c r="Z977" s="243"/>
    </row>
    <row r="978" spans="1:26" ht="18.75" customHeight="1">
      <c r="A978" s="243"/>
      <c r="B978" s="243"/>
      <c r="C978" s="243"/>
      <c r="D978" s="243"/>
      <c r="E978" s="243"/>
      <c r="F978" s="243"/>
      <c r="G978" s="243"/>
      <c r="H978" s="243"/>
      <c r="I978" s="243"/>
      <c r="J978" s="243"/>
      <c r="K978" s="243"/>
      <c r="L978" s="243"/>
      <c r="M978" s="243"/>
      <c r="N978" s="243"/>
      <c r="O978" s="243"/>
      <c r="P978" s="243"/>
      <c r="Q978" s="243"/>
      <c r="R978" s="243"/>
      <c r="S978" s="243"/>
      <c r="T978" s="243"/>
      <c r="U978" s="243"/>
      <c r="V978" s="243"/>
      <c r="W978" s="243"/>
      <c r="X978" s="243"/>
      <c r="Y978" s="243"/>
      <c r="Z978" s="243"/>
    </row>
    <row r="979" spans="1:26" ht="18.75" customHeight="1">
      <c r="A979" s="243"/>
      <c r="B979" s="243"/>
      <c r="C979" s="243"/>
      <c r="D979" s="243"/>
      <c r="E979" s="243"/>
      <c r="F979" s="243"/>
      <c r="G979" s="243"/>
      <c r="H979" s="243"/>
      <c r="I979" s="243"/>
      <c r="J979" s="243"/>
      <c r="K979" s="243"/>
      <c r="L979" s="243"/>
      <c r="M979" s="243"/>
      <c r="N979" s="243"/>
      <c r="O979" s="243"/>
      <c r="P979" s="243"/>
      <c r="Q979" s="243"/>
      <c r="R979" s="243"/>
      <c r="S979" s="243"/>
      <c r="T979" s="243"/>
      <c r="U979" s="243"/>
      <c r="V979" s="243"/>
      <c r="W979" s="243"/>
      <c r="X979" s="243"/>
      <c r="Y979" s="243"/>
      <c r="Z979" s="243"/>
    </row>
    <row r="980" spans="1:26" ht="18.75" customHeight="1">
      <c r="A980" s="243"/>
      <c r="B980" s="243"/>
      <c r="C980" s="243"/>
      <c r="D980" s="243"/>
      <c r="E980" s="243"/>
      <c r="F980" s="243"/>
      <c r="G980" s="243"/>
      <c r="H980" s="243"/>
      <c r="I980" s="243"/>
      <c r="J980" s="243"/>
      <c r="K980" s="243"/>
      <c r="L980" s="243"/>
      <c r="M980" s="243"/>
      <c r="N980" s="243"/>
      <c r="O980" s="243"/>
      <c r="P980" s="243"/>
      <c r="Q980" s="243"/>
      <c r="R980" s="243"/>
      <c r="S980" s="243"/>
      <c r="T980" s="243"/>
      <c r="U980" s="243"/>
      <c r="V980" s="243"/>
      <c r="W980" s="243"/>
      <c r="X980" s="243"/>
      <c r="Y980" s="243"/>
      <c r="Z980" s="243"/>
    </row>
    <row r="981" spans="1:26" ht="18.75" customHeight="1">
      <c r="A981" s="243"/>
      <c r="B981" s="243"/>
      <c r="C981" s="243"/>
      <c r="D981" s="243"/>
      <c r="E981" s="243"/>
      <c r="F981" s="243"/>
      <c r="G981" s="243"/>
      <c r="H981" s="243"/>
      <c r="I981" s="243"/>
      <c r="J981" s="243"/>
      <c r="K981" s="243"/>
      <c r="L981" s="243"/>
      <c r="M981" s="243"/>
      <c r="N981" s="243"/>
      <c r="O981" s="243"/>
      <c r="P981" s="243"/>
      <c r="Q981" s="243"/>
      <c r="R981" s="243"/>
      <c r="S981" s="243"/>
      <c r="T981" s="243"/>
      <c r="U981" s="243"/>
      <c r="V981" s="243"/>
      <c r="W981" s="243"/>
      <c r="X981" s="243"/>
      <c r="Y981" s="243"/>
      <c r="Z981" s="243"/>
    </row>
    <row r="982" spans="1:26" ht="18.75" customHeight="1">
      <c r="A982" s="243"/>
      <c r="B982" s="243"/>
      <c r="C982" s="243"/>
      <c r="D982" s="243"/>
      <c r="E982" s="243"/>
      <c r="F982" s="243"/>
      <c r="G982" s="243"/>
      <c r="H982" s="243"/>
      <c r="I982" s="243"/>
      <c r="J982" s="243"/>
      <c r="K982" s="243"/>
      <c r="L982" s="243"/>
      <c r="M982" s="243"/>
      <c r="N982" s="243"/>
      <c r="O982" s="243"/>
      <c r="P982" s="243"/>
      <c r="Q982" s="243"/>
      <c r="R982" s="243"/>
      <c r="S982" s="243"/>
      <c r="T982" s="243"/>
      <c r="U982" s="243"/>
      <c r="V982" s="243"/>
      <c r="W982" s="243"/>
      <c r="X982" s="243"/>
      <c r="Y982" s="243"/>
      <c r="Z982" s="243"/>
    </row>
    <row r="983" spans="1:26" ht="18.75" customHeight="1">
      <c r="A983" s="243"/>
      <c r="B983" s="243"/>
      <c r="C983" s="243"/>
      <c r="D983" s="243"/>
      <c r="E983" s="243"/>
      <c r="F983" s="243"/>
      <c r="G983" s="243"/>
      <c r="H983" s="243"/>
      <c r="I983" s="243"/>
      <c r="J983" s="243"/>
      <c r="K983" s="243"/>
      <c r="L983" s="243"/>
      <c r="M983" s="243"/>
      <c r="N983" s="243"/>
      <c r="O983" s="243"/>
      <c r="P983" s="243"/>
      <c r="Q983" s="243"/>
      <c r="R983" s="243"/>
      <c r="S983" s="243"/>
      <c r="T983" s="243"/>
      <c r="U983" s="243"/>
      <c r="V983" s="243"/>
      <c r="W983" s="243"/>
      <c r="X983" s="243"/>
      <c r="Y983" s="243"/>
      <c r="Z983" s="243"/>
    </row>
    <row r="984" spans="1:26" ht="18.75" customHeight="1">
      <c r="A984" s="243"/>
      <c r="B984" s="243"/>
      <c r="C984" s="243"/>
      <c r="D984" s="243"/>
      <c r="E984" s="243"/>
      <c r="F984" s="243"/>
      <c r="G984" s="243"/>
      <c r="H984" s="243"/>
      <c r="I984" s="243"/>
      <c r="J984" s="243"/>
      <c r="K984" s="243"/>
      <c r="L984" s="243"/>
      <c r="M984" s="243"/>
      <c r="N984" s="243"/>
      <c r="O984" s="243"/>
      <c r="P984" s="243"/>
      <c r="Q984" s="243"/>
      <c r="R984" s="243"/>
      <c r="S984" s="243"/>
      <c r="T984" s="243"/>
      <c r="U984" s="243"/>
      <c r="V984" s="243"/>
      <c r="W984" s="243"/>
      <c r="X984" s="243"/>
      <c r="Y984" s="243"/>
      <c r="Z984" s="243"/>
    </row>
    <row r="985" spans="1:26" ht="18.75" customHeight="1">
      <c r="A985" s="243"/>
      <c r="B985" s="243"/>
      <c r="C985" s="243"/>
      <c r="D985" s="243"/>
      <c r="E985" s="243"/>
      <c r="F985" s="243"/>
      <c r="G985" s="243"/>
      <c r="H985" s="243"/>
      <c r="I985" s="243"/>
      <c r="J985" s="243"/>
      <c r="K985" s="243"/>
      <c r="L985" s="243"/>
      <c r="M985" s="243"/>
      <c r="N985" s="243"/>
      <c r="O985" s="243"/>
      <c r="P985" s="243"/>
      <c r="Q985" s="243"/>
      <c r="R985" s="243"/>
      <c r="S985" s="243"/>
      <c r="T985" s="243"/>
      <c r="U985" s="243"/>
      <c r="V985" s="243"/>
      <c r="W985" s="243"/>
      <c r="X985" s="243"/>
      <c r="Y985" s="243"/>
      <c r="Z985" s="243"/>
    </row>
    <row r="986" spans="1:26" ht="18.75" customHeight="1">
      <c r="A986" s="243"/>
      <c r="B986" s="243"/>
      <c r="C986" s="243"/>
      <c r="D986" s="243"/>
      <c r="E986" s="243"/>
      <c r="F986" s="243"/>
      <c r="G986" s="243"/>
      <c r="H986" s="243"/>
      <c r="I986" s="243"/>
      <c r="J986" s="243"/>
      <c r="K986" s="243"/>
      <c r="L986" s="243"/>
      <c r="M986" s="243"/>
      <c r="N986" s="243"/>
      <c r="O986" s="243"/>
      <c r="P986" s="243"/>
      <c r="Q986" s="243"/>
      <c r="R986" s="243"/>
      <c r="S986" s="243"/>
      <c r="T986" s="243"/>
      <c r="U986" s="243"/>
      <c r="V986" s="243"/>
      <c r="W986" s="243"/>
      <c r="X986" s="243"/>
      <c r="Y986" s="243"/>
      <c r="Z986" s="243"/>
    </row>
    <row r="987" spans="1:26" ht="18.75" customHeight="1">
      <c r="A987" s="243"/>
      <c r="B987" s="243"/>
      <c r="C987" s="243"/>
      <c r="D987" s="243"/>
      <c r="E987" s="243"/>
      <c r="F987" s="243"/>
      <c r="G987" s="243"/>
      <c r="H987" s="243"/>
      <c r="I987" s="243"/>
      <c r="J987" s="243"/>
      <c r="K987" s="243"/>
      <c r="L987" s="243"/>
      <c r="M987" s="243"/>
      <c r="N987" s="243"/>
      <c r="O987" s="243"/>
      <c r="P987" s="243"/>
      <c r="Q987" s="243"/>
      <c r="R987" s="243"/>
      <c r="S987" s="243"/>
      <c r="T987" s="243"/>
      <c r="U987" s="243"/>
      <c r="V987" s="243"/>
      <c r="W987" s="243"/>
      <c r="X987" s="243"/>
      <c r="Y987" s="243"/>
      <c r="Z987" s="243"/>
    </row>
    <row r="988" spans="1:26" ht="18.75" customHeight="1">
      <c r="A988" s="243"/>
      <c r="B988" s="243"/>
      <c r="C988" s="243"/>
      <c r="D988" s="243"/>
      <c r="E988" s="243"/>
      <c r="F988" s="243"/>
      <c r="G988" s="243"/>
      <c r="H988" s="243"/>
      <c r="I988" s="243"/>
      <c r="J988" s="243"/>
      <c r="K988" s="243"/>
      <c r="L988" s="243"/>
      <c r="M988" s="243"/>
      <c r="N988" s="243"/>
      <c r="O988" s="243"/>
      <c r="P988" s="243"/>
      <c r="Q988" s="243"/>
      <c r="R988" s="243"/>
      <c r="S988" s="243"/>
      <c r="T988" s="243"/>
      <c r="U988" s="243"/>
      <c r="V988" s="243"/>
      <c r="W988" s="243"/>
      <c r="X988" s="243"/>
      <c r="Y988" s="243"/>
      <c r="Z988" s="243"/>
    </row>
    <row r="989" spans="1:26" ht="18.75" customHeight="1">
      <c r="A989" s="243"/>
      <c r="B989" s="243"/>
      <c r="C989" s="243"/>
      <c r="D989" s="243"/>
      <c r="E989" s="243"/>
      <c r="F989" s="243"/>
      <c r="G989" s="243"/>
      <c r="H989" s="243"/>
      <c r="I989" s="243"/>
      <c r="J989" s="243"/>
      <c r="K989" s="243"/>
      <c r="L989" s="243"/>
      <c r="M989" s="243"/>
      <c r="N989" s="243"/>
      <c r="O989" s="243"/>
      <c r="P989" s="243"/>
      <c r="Q989" s="243"/>
      <c r="R989" s="243"/>
      <c r="S989" s="243"/>
      <c r="T989" s="243"/>
      <c r="U989" s="243"/>
      <c r="V989" s="243"/>
      <c r="W989" s="243"/>
      <c r="X989" s="243"/>
      <c r="Y989" s="243"/>
      <c r="Z989" s="243"/>
    </row>
    <row r="990" spans="1:26" ht="18.75" customHeight="1">
      <c r="A990" s="243"/>
      <c r="B990" s="243"/>
      <c r="C990" s="243"/>
      <c r="D990" s="243"/>
      <c r="E990" s="243"/>
      <c r="F990" s="243"/>
      <c r="G990" s="243"/>
      <c r="H990" s="243"/>
      <c r="I990" s="243"/>
      <c r="J990" s="243"/>
      <c r="K990" s="243"/>
      <c r="L990" s="243"/>
      <c r="M990" s="243"/>
      <c r="N990" s="243"/>
      <c r="O990" s="243"/>
      <c r="P990" s="243"/>
      <c r="Q990" s="243"/>
      <c r="R990" s="243"/>
      <c r="S990" s="243"/>
      <c r="T990" s="243"/>
      <c r="U990" s="243"/>
      <c r="V990" s="243"/>
      <c r="W990" s="243"/>
      <c r="X990" s="243"/>
      <c r="Y990" s="243"/>
      <c r="Z990" s="243"/>
    </row>
    <row r="991" spans="1:26" ht="18.75" customHeight="1">
      <c r="A991" s="243"/>
      <c r="B991" s="243"/>
      <c r="C991" s="243"/>
      <c r="D991" s="243"/>
      <c r="E991" s="243"/>
      <c r="F991" s="243"/>
      <c r="G991" s="243"/>
      <c r="H991" s="243"/>
      <c r="I991" s="243"/>
      <c r="J991" s="243"/>
      <c r="K991" s="243"/>
      <c r="L991" s="243"/>
      <c r="M991" s="243"/>
      <c r="N991" s="243"/>
      <c r="O991" s="243"/>
      <c r="P991" s="243"/>
      <c r="Q991" s="243"/>
      <c r="R991" s="243"/>
      <c r="S991" s="243"/>
      <c r="T991" s="243"/>
      <c r="U991" s="243"/>
      <c r="V991" s="243"/>
      <c r="W991" s="243"/>
      <c r="X991" s="243"/>
      <c r="Y991" s="243"/>
      <c r="Z991" s="243"/>
    </row>
    <row r="992" spans="1:26" ht="18.75" customHeight="1">
      <c r="A992" s="243"/>
      <c r="B992" s="243"/>
      <c r="C992" s="243"/>
      <c r="D992" s="243"/>
      <c r="E992" s="243"/>
      <c r="F992" s="243"/>
      <c r="G992" s="243"/>
      <c r="H992" s="243"/>
      <c r="I992" s="243"/>
      <c r="J992" s="243"/>
      <c r="K992" s="243"/>
      <c r="L992" s="243"/>
      <c r="M992" s="243"/>
      <c r="N992" s="243"/>
      <c r="O992" s="243"/>
      <c r="P992" s="243"/>
      <c r="Q992" s="243"/>
      <c r="R992" s="243"/>
      <c r="S992" s="243"/>
      <c r="T992" s="243"/>
      <c r="U992" s="243"/>
      <c r="V992" s="243"/>
      <c r="W992" s="243"/>
      <c r="X992" s="243"/>
      <c r="Y992" s="243"/>
      <c r="Z992" s="243"/>
    </row>
    <row r="993" spans="1:26" ht="18.75" customHeight="1">
      <c r="A993" s="243"/>
      <c r="B993" s="243"/>
      <c r="C993" s="243"/>
      <c r="D993" s="243"/>
      <c r="E993" s="243"/>
      <c r="F993" s="243"/>
      <c r="G993" s="243"/>
      <c r="H993" s="243"/>
      <c r="I993" s="243"/>
      <c r="J993" s="243"/>
      <c r="K993" s="243"/>
      <c r="L993" s="243"/>
      <c r="M993" s="243"/>
      <c r="N993" s="243"/>
      <c r="O993" s="243"/>
      <c r="P993" s="243"/>
      <c r="Q993" s="243"/>
      <c r="R993" s="243"/>
      <c r="S993" s="243"/>
      <c r="T993" s="243"/>
      <c r="U993" s="243"/>
      <c r="V993" s="243"/>
      <c r="W993" s="243"/>
      <c r="X993" s="243"/>
      <c r="Y993" s="243"/>
      <c r="Z993" s="243"/>
    </row>
    <row r="994" spans="1:26" ht="18.75" customHeight="1">
      <c r="A994" s="243"/>
      <c r="B994" s="243"/>
      <c r="C994" s="243"/>
      <c r="D994" s="243"/>
      <c r="E994" s="243"/>
      <c r="F994" s="243"/>
      <c r="G994" s="243"/>
      <c r="H994" s="243"/>
      <c r="I994" s="243"/>
      <c r="J994" s="243"/>
      <c r="K994" s="243"/>
      <c r="L994" s="243"/>
      <c r="M994" s="243"/>
      <c r="N994" s="243"/>
      <c r="O994" s="243"/>
      <c r="P994" s="243"/>
      <c r="Q994" s="243"/>
      <c r="R994" s="243"/>
      <c r="S994" s="243"/>
      <c r="T994" s="243"/>
      <c r="U994" s="243"/>
      <c r="V994" s="243"/>
      <c r="W994" s="243"/>
      <c r="X994" s="243"/>
      <c r="Y994" s="243"/>
      <c r="Z994" s="243"/>
    </row>
    <row r="995" spans="1:26" ht="18.75" customHeight="1">
      <c r="A995" s="243"/>
      <c r="B995" s="243"/>
      <c r="C995" s="243"/>
      <c r="D995" s="243"/>
      <c r="E995" s="243"/>
      <c r="F995" s="243"/>
      <c r="G995" s="243"/>
      <c r="H995" s="243"/>
      <c r="I995" s="243"/>
      <c r="J995" s="243"/>
      <c r="K995" s="243"/>
      <c r="L995" s="243"/>
      <c r="M995" s="243"/>
      <c r="N995" s="243"/>
      <c r="O995" s="243"/>
      <c r="P995" s="243"/>
      <c r="Q995" s="243"/>
      <c r="R995" s="243"/>
      <c r="S995" s="243"/>
      <c r="T995" s="243"/>
      <c r="U995" s="243"/>
      <c r="V995" s="243"/>
      <c r="W995" s="243"/>
      <c r="X995" s="243"/>
      <c r="Y995" s="243"/>
      <c r="Z995" s="243"/>
    </row>
    <row r="996" spans="1:26" ht="18.75" customHeight="1">
      <c r="A996" s="243"/>
      <c r="B996" s="243"/>
      <c r="C996" s="243"/>
      <c r="D996" s="243"/>
      <c r="E996" s="243"/>
      <c r="F996" s="243"/>
      <c r="G996" s="243"/>
      <c r="H996" s="243"/>
      <c r="I996" s="243"/>
      <c r="J996" s="243"/>
      <c r="K996" s="243"/>
      <c r="L996" s="243"/>
      <c r="M996" s="243"/>
      <c r="N996" s="243"/>
      <c r="O996" s="243"/>
      <c r="P996" s="243"/>
      <c r="Q996" s="243"/>
      <c r="R996" s="243"/>
      <c r="S996" s="243"/>
      <c r="T996" s="243"/>
      <c r="U996" s="243"/>
      <c r="V996" s="243"/>
      <c r="W996" s="243"/>
      <c r="X996" s="243"/>
      <c r="Y996" s="243"/>
      <c r="Z996" s="243"/>
    </row>
    <row r="997" spans="1:26" ht="18.75" customHeight="1">
      <c r="A997" s="243"/>
      <c r="B997" s="243"/>
      <c r="C997" s="243"/>
      <c r="D997" s="243"/>
      <c r="E997" s="243"/>
      <c r="F997" s="243"/>
      <c r="G997" s="243"/>
      <c r="H997" s="243"/>
      <c r="I997" s="243"/>
      <c r="J997" s="243"/>
      <c r="K997" s="243"/>
      <c r="L997" s="243"/>
      <c r="M997" s="243"/>
      <c r="N997" s="243"/>
      <c r="O997" s="243"/>
      <c r="P997" s="243"/>
      <c r="Q997" s="243"/>
      <c r="R997" s="243"/>
      <c r="S997" s="243"/>
      <c r="T997" s="243"/>
      <c r="U997" s="243"/>
      <c r="V997" s="243"/>
      <c r="W997" s="243"/>
      <c r="X997" s="243"/>
      <c r="Y997" s="243"/>
      <c r="Z997" s="243"/>
    </row>
    <row r="998" spans="1:26" ht="18.75" customHeight="1">
      <c r="A998" s="243"/>
      <c r="B998" s="243"/>
      <c r="C998" s="243"/>
      <c r="D998" s="243"/>
      <c r="E998" s="243"/>
      <c r="F998" s="243"/>
      <c r="G998" s="243"/>
      <c r="H998" s="243"/>
      <c r="I998" s="243"/>
      <c r="J998" s="243"/>
      <c r="K998" s="243"/>
      <c r="L998" s="243"/>
      <c r="M998" s="243"/>
      <c r="N998" s="243"/>
      <c r="O998" s="243"/>
      <c r="P998" s="243"/>
      <c r="Q998" s="243"/>
      <c r="R998" s="243"/>
      <c r="S998" s="243"/>
      <c r="T998" s="243"/>
      <c r="U998" s="243"/>
      <c r="V998" s="243"/>
      <c r="W998" s="243"/>
      <c r="X998" s="243"/>
      <c r="Y998" s="243"/>
      <c r="Z998" s="243"/>
    </row>
    <row r="999" spans="1:26" ht="18.75" customHeight="1">
      <c r="A999" s="243"/>
      <c r="B999" s="243"/>
      <c r="C999" s="243"/>
      <c r="D999" s="243"/>
      <c r="E999" s="243"/>
      <c r="F999" s="243"/>
      <c r="G999" s="243"/>
      <c r="H999" s="243"/>
      <c r="I999" s="243"/>
      <c r="J999" s="243"/>
      <c r="K999" s="243"/>
      <c r="L999" s="243"/>
      <c r="M999" s="243"/>
      <c r="N999" s="243"/>
      <c r="O999" s="243"/>
      <c r="P999" s="243"/>
      <c r="Q999" s="243"/>
      <c r="R999" s="243"/>
      <c r="S999" s="243"/>
      <c r="T999" s="243"/>
      <c r="U999" s="243"/>
      <c r="V999" s="243"/>
      <c r="W999" s="243"/>
      <c r="X999" s="243"/>
      <c r="Y999" s="243"/>
      <c r="Z999" s="243"/>
    </row>
    <row r="1000" spans="1:26" ht="18.75" customHeight="1">
      <c r="A1000" s="243"/>
      <c r="B1000" s="243"/>
      <c r="C1000" s="243"/>
      <c r="D1000" s="243"/>
      <c r="E1000" s="243"/>
      <c r="F1000" s="243"/>
      <c r="G1000" s="243"/>
      <c r="H1000" s="243"/>
      <c r="I1000" s="243"/>
      <c r="J1000" s="243"/>
      <c r="K1000" s="243"/>
      <c r="L1000" s="243"/>
      <c r="M1000" s="243"/>
      <c r="N1000" s="243"/>
      <c r="O1000" s="243"/>
      <c r="P1000" s="243"/>
      <c r="Q1000" s="243"/>
      <c r="R1000" s="243"/>
      <c r="S1000" s="243"/>
      <c r="T1000" s="243"/>
      <c r="U1000" s="243"/>
      <c r="V1000" s="243"/>
      <c r="W1000" s="243"/>
      <c r="X1000" s="243"/>
      <c r="Y1000" s="243"/>
      <c r="Z1000" s="243"/>
    </row>
  </sheetData>
  <mergeCells count="2">
    <mergeCell ref="A16:B16"/>
    <mergeCell ref="A17:B17"/>
  </mergeCells>
  <phoneticPr fontId="1" type="Hiragana"/>
  <conditionalFormatting sqref="B4:B15">
    <cfRule type="cellIs" dxfId="1" priority="1" operator="equal">
      <formula>"暖房"</formula>
    </cfRule>
  </conditionalFormatting>
  <conditionalFormatting sqref="B4:B15">
    <cfRule type="cellIs" dxfId="0" priority="2" operator="equal">
      <formula>"冷房"</formula>
    </cfRule>
  </conditionalFormatting>
  <dataValidations count="3">
    <dataValidation type="list" allowBlank="1" showDropDown="0" showInputMessage="0" showErrorMessage="1" sqref="B2">
      <formula1>"事務所,店舗,標準外"</formula1>
    </dataValidation>
    <dataValidation type="decimal" allowBlank="1" showDropDown="0" showInputMessage="0" showErrorMessage="1" sqref="F21:F32">
      <formula1>0</formula1>
      <formula2>1</formula2>
    </dataValidation>
    <dataValidation type="list" allowBlank="1" showDropDown="0" showInputMessage="0" showErrorMessage="1" sqref="B4:B15">
      <formula1>"冷房,暖房"</formula1>
    </dataValidation>
  </dataValidations>
  <pageMargins left="0.7" right="0.7" top="0.75" bottom="0.75" header="0" footer="0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提出するシートについて</vt:lpstr>
      <vt:lpstr>記入例</vt:lpstr>
      <vt:lpstr>照明</vt:lpstr>
      <vt:lpstr>空調（電気）</vt:lpstr>
      <vt:lpstr>空調（GHP)</vt:lpstr>
      <vt:lpstr>係数</vt:lpstr>
      <vt:lpstr>負荷率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dcterms:created xsi:type="dcterms:W3CDTF">2026-03-10T08:24:16Z</dcterms:created>
  <dcterms:modified xsi:type="dcterms:W3CDTF">2026-03-26T08:56:59Z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2026-03-26T08:56:59Z</vt:filetime>
  </property>
</Properties>
</file>